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men\_СМИ\КАРАСЕВ\ОЭиП\об очистке сточных вод с использованием централизованных систем водоотведения\"/>
    </mc:Choice>
  </mc:AlternateContent>
  <bookViews>
    <workbookView xWindow="-120" yWindow="-120" windowWidth="29040" windowHeight="15840"/>
  </bookViews>
  <sheets>
    <sheet name="2024 ЛОС" sheetId="13" r:id="rId1"/>
  </sheets>
  <calcPr calcId="152511"/>
</workbook>
</file>

<file path=xl/calcChain.xml><?xml version="1.0" encoding="utf-8"?>
<calcChain xmlns="http://schemas.openxmlformats.org/spreadsheetml/2006/main">
  <c r="E15" i="13" l="1"/>
  <c r="E16" i="13"/>
  <c r="E17" i="13"/>
  <c r="E18" i="13"/>
  <c r="E19" i="13"/>
  <c r="E14" i="13"/>
  <c r="D15" i="13"/>
  <c r="D16" i="13"/>
  <c r="D17" i="13"/>
  <c r="D18" i="13"/>
  <c r="D19" i="13"/>
  <c r="D14" i="13"/>
  <c r="AM10" i="13"/>
  <c r="AQ10" i="13" s="1"/>
  <c r="AM9" i="13"/>
  <c r="AQ9" i="13" s="1"/>
  <c r="AM8" i="13"/>
  <c r="AO8" i="13" s="1"/>
  <c r="AM7" i="13"/>
  <c r="AQ7" i="13" s="1"/>
  <c r="AM6" i="13"/>
  <c r="AO6" i="13" s="1"/>
  <c r="AM5" i="13"/>
  <c r="AQ5" i="13" s="1"/>
  <c r="AU11" i="13"/>
  <c r="AP6" i="13" l="1"/>
  <c r="AQ8" i="13"/>
  <c r="AS8" i="13" s="1"/>
  <c r="AO5" i="13"/>
  <c r="AS5" i="13" s="1"/>
  <c r="AP5" i="13"/>
  <c r="AP8" i="13"/>
  <c r="AR8" i="13"/>
  <c r="AQ6" i="13"/>
  <c r="AR5" i="13"/>
  <c r="AN5" i="13"/>
  <c r="AM11" i="13"/>
  <c r="AP9" i="13"/>
  <c r="AR10" i="13"/>
  <c r="AR9" i="13"/>
  <c r="AR7" i="13"/>
  <c r="AP10" i="13"/>
  <c r="AR6" i="13"/>
  <c r="AO10" i="13"/>
  <c r="AP7" i="13"/>
  <c r="AO9" i="13"/>
  <c r="AS9" i="13" s="1"/>
  <c r="AO7" i="13"/>
  <c r="AN8" i="13"/>
  <c r="AN7" i="13"/>
  <c r="AN6" i="13"/>
  <c r="AN10" i="13"/>
  <c r="AN9" i="13"/>
  <c r="AT5" i="13" l="1"/>
  <c r="AT10" i="13"/>
  <c r="AT7" i="13"/>
  <c r="AR11" i="13"/>
  <c r="AT9" i="13"/>
  <c r="AT8" i="13"/>
  <c r="AS7" i="13"/>
  <c r="AS10" i="13"/>
  <c r="AS6" i="13"/>
  <c r="AQ11" i="13"/>
  <c r="AO11" i="13"/>
  <c r="AT6" i="13"/>
  <c r="AP11" i="13"/>
  <c r="AS11" i="13" l="1"/>
  <c r="AT11" i="13"/>
</calcChain>
</file>

<file path=xl/sharedStrings.xml><?xml version="1.0" encoding="utf-8"?>
<sst xmlns="http://schemas.openxmlformats.org/spreadsheetml/2006/main" count="171" uniqueCount="110">
  <si>
    <t>Результаты испытаний</t>
  </si>
  <si>
    <t>Норма</t>
  </si>
  <si>
    <t>Взвешенные вещества</t>
  </si>
  <si>
    <t>Водородный показатель</t>
  </si>
  <si>
    <t>Нефтепродукты</t>
  </si>
  <si>
    <t>№№ пп</t>
  </si>
  <si>
    <t>6,5-8,5</t>
  </si>
  <si>
    <t>май</t>
  </si>
  <si>
    <t>июнь</t>
  </si>
  <si>
    <t>июль</t>
  </si>
  <si>
    <t>август</t>
  </si>
  <si>
    <t>сентябрь</t>
  </si>
  <si>
    <t>октябрь</t>
  </si>
  <si>
    <t>после очистки</t>
  </si>
  <si>
    <t>до очистки</t>
  </si>
  <si>
    <t>Итого:</t>
  </si>
  <si>
    <t>Количество сбрасываемого ингридиента, кг</t>
  </si>
  <si>
    <t>ΔР (количество ингредиента, "задерживаемого" ЛОС), кг</t>
  </si>
  <si>
    <t>Расход электроэнергии, кВт/ч</t>
  </si>
  <si>
    <t>Взвешенные вещества (фон)</t>
  </si>
  <si>
    <t>ХПК</t>
  </si>
  <si>
    <t>БПК5</t>
  </si>
  <si>
    <t>колифаги</t>
  </si>
  <si>
    <t>общие колиформные бактерии</t>
  </si>
  <si>
    <t>термотолерантные колиформные бактерии</t>
  </si>
  <si>
    <t xml:space="preserve">возбудители кишечных инфекций </t>
  </si>
  <si>
    <t>не более 4</t>
  </si>
  <si>
    <t>не более 30</t>
  </si>
  <si>
    <t>не допускается в 1000 мл</t>
  </si>
  <si>
    <t>отсутствие в 25,0</t>
  </si>
  <si>
    <t>не нормируется</t>
  </si>
  <si>
    <t>не более 0,3</t>
  </si>
  <si>
    <t>6,4±1,9</t>
  </si>
  <si>
    <t>ВВ</t>
  </si>
  <si>
    <t>Месяц (дата отбора проб)</t>
  </si>
  <si>
    <t>7,2±2,2</t>
  </si>
  <si>
    <t>Расход воды за расчетный период, м³</t>
  </si>
  <si>
    <t>6,8±2,0</t>
  </si>
  <si>
    <r>
      <t xml:space="preserve">Осадки, </t>
    </r>
    <r>
      <rPr>
        <i/>
        <sz val="11"/>
        <color theme="1"/>
        <rFont val="Times New Roman"/>
        <family val="1"/>
        <charset val="204"/>
      </rPr>
      <t>Нж,</t>
    </r>
    <r>
      <rPr>
        <sz val="11"/>
        <color theme="1"/>
        <rFont val="Times New Roman"/>
        <family val="1"/>
        <charset val="204"/>
      </rPr>
      <t xml:space="preserve"> мм (данные отдела экологии Администрация)</t>
    </r>
  </si>
  <si>
    <t xml:space="preserve">эффективность очистки, % </t>
  </si>
  <si>
    <t>Нефтепр.</t>
  </si>
  <si>
    <t>не более 10 в 100</t>
  </si>
  <si>
    <t>не более 5 в 100</t>
  </si>
  <si>
    <t>не более 1 в 100</t>
  </si>
  <si>
    <t xml:space="preserve">онкосферы тениид </t>
  </si>
  <si>
    <t>жизнеспособные яйца гельминтов, жизнеспособные цисты</t>
  </si>
  <si>
    <t>отсутствие в 3</t>
  </si>
  <si>
    <r>
      <t xml:space="preserve">яйца и </t>
    </r>
    <r>
      <rPr>
        <b/>
        <sz val="9"/>
        <color theme="1"/>
        <rFont val="Times New Roman"/>
        <family val="1"/>
        <charset val="204"/>
      </rPr>
      <t>личинки</t>
    </r>
    <r>
      <rPr>
        <sz val="9"/>
        <color theme="1"/>
        <rFont val="Times New Roman"/>
        <family val="1"/>
        <charset val="204"/>
      </rPr>
      <t xml:space="preserve"> гельминтов</t>
    </r>
  </si>
  <si>
    <r>
      <t xml:space="preserve">цисты и </t>
    </r>
    <r>
      <rPr>
        <b/>
        <sz val="9"/>
        <color theme="1"/>
        <rFont val="Times New Roman"/>
        <family val="1"/>
        <charset val="204"/>
      </rPr>
      <t>ооцисты</t>
    </r>
    <r>
      <rPr>
        <sz val="9"/>
        <color theme="1"/>
        <rFont val="Times New Roman"/>
        <family val="1"/>
        <charset val="204"/>
      </rPr>
      <t xml:space="preserve"> кишечных патогенных простейших</t>
    </r>
  </si>
  <si>
    <r>
      <rPr>
        <sz val="9"/>
        <color theme="1"/>
        <rFont val="Calibri"/>
        <family val="2"/>
        <charset val="204"/>
      </rPr>
      <t>˂</t>
    </r>
    <r>
      <rPr>
        <sz val="9"/>
        <color theme="1"/>
        <rFont val="Times New Roman"/>
        <family val="1"/>
        <charset val="204"/>
      </rPr>
      <t>0,04</t>
    </r>
  </si>
  <si>
    <r>
      <t>1,8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0,5</t>
    </r>
  </si>
  <si>
    <t>не обнаруж</t>
  </si>
  <si>
    <t>возбудители кишечных инфекций вирусной природы</t>
  </si>
  <si>
    <t>возбудители кишечных инфекций бактериальной природы</t>
  </si>
  <si>
    <t>E.coli</t>
  </si>
  <si>
    <t xml:space="preserve">май </t>
  </si>
  <si>
    <t xml:space="preserve">июнь </t>
  </si>
  <si>
    <r>
      <rPr>
        <b/>
        <sz val="9"/>
        <color theme="1"/>
        <rFont val="Times New Roman"/>
        <family val="1"/>
        <charset val="204"/>
      </rPr>
      <t>общие</t>
    </r>
    <r>
      <rPr>
        <sz val="9"/>
        <color theme="1"/>
        <rFont val="Times New Roman"/>
        <family val="1"/>
        <charset val="204"/>
      </rPr>
      <t xml:space="preserve"> колиформные бактерии</t>
    </r>
  </si>
  <si>
    <t>Энтерококки</t>
  </si>
  <si>
    <t xml:space="preserve">На входе </t>
  </si>
  <si>
    <t xml:space="preserve">На выходе после очистки </t>
  </si>
  <si>
    <t>на 500м выше т. сброса очищ.сточных вод</t>
  </si>
  <si>
    <t xml:space="preserve">в месте сброса очищ.сточных вод </t>
  </si>
  <si>
    <t xml:space="preserve"> (8184) 56-75-85, ptbgorvik@ya.ru</t>
  </si>
  <si>
    <r>
      <t>10,4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2,1</t>
    </r>
  </si>
  <si>
    <r>
      <t>0,17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0,06</t>
    </r>
  </si>
  <si>
    <r>
      <t>6,5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2,0</t>
    </r>
  </si>
  <si>
    <r>
      <t>0,042</t>
    </r>
    <r>
      <rPr>
        <sz val="9"/>
        <color theme="1"/>
        <rFont val="Calibri"/>
        <family val="2"/>
        <charset val="204"/>
      </rPr>
      <t>±</t>
    </r>
    <r>
      <rPr>
        <sz val="9"/>
        <color theme="1"/>
        <rFont val="Times New Roman"/>
        <family val="1"/>
        <charset val="204"/>
      </rPr>
      <t>0,018</t>
    </r>
  </si>
  <si>
    <r>
      <t>6,8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0,1</t>
    </r>
  </si>
  <si>
    <r>
      <rPr>
        <sz val="9"/>
        <color theme="1"/>
        <rFont val="Calibri"/>
        <family val="2"/>
        <charset val="204"/>
      </rPr>
      <t>5,8±</t>
    </r>
    <r>
      <rPr>
        <sz val="9"/>
        <color theme="1"/>
        <rFont val="Times New Roman"/>
        <family val="1"/>
        <charset val="204"/>
      </rPr>
      <t>2,8</t>
    </r>
  </si>
  <si>
    <r>
      <rPr>
        <sz val="9"/>
        <rFont val="Calibri"/>
        <family val="2"/>
        <charset val="204"/>
      </rPr>
      <t>5,7±</t>
    </r>
    <r>
      <rPr>
        <sz val="9"/>
        <rFont val="Times New Roman"/>
        <family val="1"/>
        <charset val="204"/>
      </rPr>
      <t>2,8</t>
    </r>
  </si>
  <si>
    <r>
      <t>7,6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0,01</t>
    </r>
  </si>
  <si>
    <t>34±5</t>
  </si>
  <si>
    <r>
      <rPr>
        <sz val="9"/>
        <rFont val="Calibri"/>
        <family val="2"/>
        <charset val="204"/>
      </rPr>
      <t>8,1±4</t>
    </r>
    <r>
      <rPr>
        <sz val="9"/>
        <rFont val="Times New Roman"/>
        <family val="1"/>
        <charset val="204"/>
      </rPr>
      <t>,4</t>
    </r>
  </si>
  <si>
    <r>
      <rPr>
        <sz val="9"/>
        <rFont val="Calibri"/>
        <family val="2"/>
        <charset val="204"/>
      </rPr>
      <t>6,6±</t>
    </r>
    <r>
      <rPr>
        <sz val="9"/>
        <rFont val="Times New Roman"/>
        <family val="1"/>
        <charset val="204"/>
      </rPr>
      <t>0,1</t>
    </r>
  </si>
  <si>
    <r>
      <rPr>
        <sz val="9"/>
        <color theme="1"/>
        <rFont val="Calibri"/>
        <family val="2"/>
        <charset val="204"/>
      </rPr>
      <t>6,1±1</t>
    </r>
    <r>
      <rPr>
        <sz val="9"/>
        <color theme="1"/>
        <rFont val="Times New Roman"/>
        <family val="1"/>
        <charset val="204"/>
      </rPr>
      <t>,8</t>
    </r>
  </si>
  <si>
    <r>
      <rPr>
        <sz val="9"/>
        <color theme="1"/>
        <rFont val="Calibri"/>
        <family val="2"/>
        <charset val="204"/>
      </rPr>
      <t>6,0±1</t>
    </r>
    <r>
      <rPr>
        <sz val="9"/>
        <color theme="1"/>
        <rFont val="Times New Roman"/>
        <family val="1"/>
        <charset val="204"/>
      </rPr>
      <t>,8</t>
    </r>
  </si>
  <si>
    <r>
      <t>7,5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0,10</t>
    </r>
  </si>
  <si>
    <t>32±5</t>
  </si>
  <si>
    <r>
      <rPr>
        <sz val="9"/>
        <rFont val="Calibri"/>
        <family val="2"/>
        <charset val="204"/>
      </rPr>
      <t>1,6±</t>
    </r>
    <r>
      <rPr>
        <sz val="9"/>
        <rFont val="Times New Roman"/>
        <family val="1"/>
        <charset val="204"/>
      </rPr>
      <t>0,4</t>
    </r>
  </si>
  <si>
    <r>
      <t>7,7</t>
    </r>
    <r>
      <rPr>
        <sz val="9"/>
        <rFont val="Calibri"/>
        <family val="2"/>
        <charset val="204"/>
      </rPr>
      <t>±2,3</t>
    </r>
  </si>
  <si>
    <r>
      <t>0,12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0,05</t>
    </r>
    <r>
      <rPr>
        <sz val="11"/>
        <color theme="1"/>
        <rFont val="Calibri"/>
        <family val="2"/>
        <charset val="204"/>
        <scheme val="minor"/>
      </rPr>
      <t/>
    </r>
  </si>
  <si>
    <r>
      <t>0,091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0,038</t>
    </r>
  </si>
  <si>
    <r>
      <t>6,8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2,0</t>
    </r>
  </si>
  <si>
    <r>
      <t>8,0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0,1</t>
    </r>
  </si>
  <si>
    <r>
      <rPr>
        <sz val="9"/>
        <color theme="1"/>
        <rFont val="Calibri"/>
        <family val="2"/>
        <charset val="204"/>
      </rPr>
      <t>5,2±</t>
    </r>
    <r>
      <rPr>
        <sz val="9"/>
        <color theme="1"/>
        <rFont val="Times New Roman"/>
        <family val="1"/>
        <charset val="204"/>
      </rPr>
      <t>2,7</t>
    </r>
  </si>
  <si>
    <r>
      <rPr>
        <sz val="9"/>
        <rFont val="Calibri"/>
        <family val="2"/>
        <charset val="204"/>
      </rPr>
      <t>5,4±</t>
    </r>
    <r>
      <rPr>
        <sz val="9"/>
        <rFont val="Times New Roman"/>
        <family val="1"/>
        <charset val="204"/>
      </rPr>
      <t>2,7</t>
    </r>
  </si>
  <si>
    <r>
      <t>0,030</t>
    </r>
    <r>
      <rPr>
        <sz val="9"/>
        <color theme="1"/>
        <rFont val="Calibri"/>
        <family val="2"/>
        <charset val="204"/>
      </rPr>
      <t>±</t>
    </r>
    <r>
      <rPr>
        <sz val="9"/>
        <color theme="1"/>
        <rFont val="Times New Roman"/>
        <family val="1"/>
        <charset val="204"/>
      </rPr>
      <t>0,016</t>
    </r>
  </si>
  <si>
    <t>36±5</t>
  </si>
  <si>
    <r>
      <rPr>
        <sz val="9"/>
        <rFont val="Calibri"/>
        <family val="2"/>
        <charset val="204"/>
      </rPr>
      <t>1,7±</t>
    </r>
    <r>
      <rPr>
        <sz val="9"/>
        <rFont val="Times New Roman"/>
        <family val="1"/>
        <charset val="204"/>
      </rPr>
      <t>0,5</t>
    </r>
  </si>
  <si>
    <r>
      <t>0,072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0,03</t>
    </r>
  </si>
  <si>
    <r>
      <t>6,3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1,9</t>
    </r>
  </si>
  <si>
    <r>
      <t>7,7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0,1</t>
    </r>
  </si>
  <si>
    <r>
      <rPr>
        <sz val="9"/>
        <color theme="1"/>
        <rFont val="Calibri"/>
        <family val="2"/>
        <charset val="204"/>
      </rPr>
      <t>5,7±</t>
    </r>
    <r>
      <rPr>
        <sz val="9"/>
        <color theme="1"/>
        <rFont val="Times New Roman"/>
        <family val="1"/>
        <charset val="204"/>
      </rPr>
      <t>2,8</t>
    </r>
  </si>
  <si>
    <r>
      <rPr>
        <sz val="9"/>
        <rFont val="Calibri"/>
        <family val="2"/>
        <charset val="204"/>
      </rPr>
      <t>5,9±</t>
    </r>
    <r>
      <rPr>
        <sz val="9"/>
        <rFont val="Times New Roman"/>
        <family val="1"/>
        <charset val="204"/>
      </rPr>
      <t>2,9</t>
    </r>
  </si>
  <si>
    <r>
      <t>0,028</t>
    </r>
    <r>
      <rPr>
        <sz val="9"/>
        <color theme="1"/>
        <rFont val="Calibri"/>
        <family val="2"/>
        <charset val="204"/>
      </rPr>
      <t>±</t>
    </r>
    <r>
      <rPr>
        <sz val="9"/>
        <color theme="1"/>
        <rFont val="Times New Roman"/>
        <family val="1"/>
        <charset val="204"/>
      </rPr>
      <t>0,015</t>
    </r>
  </si>
  <si>
    <t>35±5</t>
  </si>
  <si>
    <r>
      <t>0,068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0,028</t>
    </r>
  </si>
  <si>
    <r>
      <t>6,0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1,8</t>
    </r>
  </si>
  <si>
    <r>
      <t>7,4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0,1</t>
    </r>
  </si>
  <si>
    <r>
      <rPr>
        <sz val="9"/>
        <color theme="1"/>
        <rFont val="Calibri"/>
        <family val="2"/>
        <charset val="204"/>
      </rPr>
      <t>˂</t>
    </r>
    <r>
      <rPr>
        <sz val="9"/>
        <color theme="1"/>
        <rFont val="Times New Roman"/>
        <family val="1"/>
        <charset val="204"/>
      </rPr>
      <t>0,04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</si>
  <si>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9"/>
        <color theme="1"/>
        <rFont val="Calibri"/>
        <family val="2"/>
        <charset val="204"/>
      </rPr>
      <t>5,3±</t>
    </r>
    <r>
      <rPr>
        <sz val="9"/>
        <color theme="1"/>
        <rFont val="Times New Roman"/>
        <family val="1"/>
        <charset val="204"/>
      </rPr>
      <t>2,7</t>
    </r>
  </si>
  <si>
    <r>
      <rPr>
        <sz val="9"/>
        <rFont val="Calibri"/>
        <family val="2"/>
        <charset val="204"/>
      </rPr>
      <t>5,5±</t>
    </r>
    <r>
      <rPr>
        <sz val="9"/>
        <rFont val="Times New Roman"/>
        <family val="1"/>
        <charset val="204"/>
      </rPr>
      <t>2,8</t>
    </r>
  </si>
  <si>
    <t>38±5</t>
  </si>
  <si>
    <t>6,9±2,1</t>
  </si>
  <si>
    <r>
      <t>0,21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0,08</t>
    </r>
  </si>
  <si>
    <r>
      <t>6,2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1,9</t>
    </r>
  </si>
  <si>
    <r>
      <t>7,2</t>
    </r>
    <r>
      <rPr>
        <sz val="9"/>
        <rFont val="Calibri"/>
        <family val="2"/>
        <charset val="204"/>
      </rPr>
      <t>±</t>
    </r>
    <r>
      <rPr>
        <sz val="9"/>
        <rFont val="Times New Roman"/>
        <family val="1"/>
        <charset val="204"/>
      </rPr>
      <t>0,1</t>
    </r>
  </si>
  <si>
    <r>
      <rPr>
        <sz val="9"/>
        <rFont val="Calibri"/>
        <family val="2"/>
        <charset val="204"/>
      </rPr>
      <t>5,8±</t>
    </r>
    <r>
      <rPr>
        <sz val="9"/>
        <rFont val="Times New Roman"/>
        <family val="1"/>
        <charset val="204"/>
      </rPr>
      <t>2,8</t>
    </r>
  </si>
  <si>
    <t>Сведения об очистке сточных вод СМУП ЖКХ "Горвик"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</si>
</sst>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theme="1"/>
      <name val="Times New Roman"/>
      <family val="2"/>
      <charset val="204"/>
    </font>
    <font>
      <sz val="9"/>
      <color theme="1"/>
      <name val="Calibri"/>
      <family val="2"/>
      <charset val="204"/>
    </font>
    <font>
      <sz val="9"/>
      <name val="Times New Roman"/>
      <family val="2"/>
      <charset val="204"/>
    </font>
    <font>
      <b/>
      <i/>
      <sz val="11"/>
      <name val="Times New Roman"/>
      <family val="1"/>
      <charset val="204"/>
    </font>
    <font>
      <i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textRotation="90" wrapText="1"/>
    </xf>
    <xf numFmtId="4" fontId="1" fillId="0" borderId="0" xfId="0" applyNumberFormat="1" applyFont="1"/>
    <xf numFmtId="0" fontId="3" fillId="0" borderId="0" xfId="0" applyFont="1"/>
    <xf numFmtId="1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2" fontId="3" fillId="0" borderId="1" xfId="0" applyNumberFormat="1" applyFont="1" applyBorder="1"/>
    <xf numFmtId="164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textRotation="90" wrapText="1"/>
    </xf>
    <xf numFmtId="2" fontId="5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8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/>
    <xf numFmtId="2" fontId="1" fillId="0" borderId="0" xfId="0" applyNumberFormat="1" applyFont="1" applyFill="1"/>
    <xf numFmtId="0" fontId="24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123825</xdr:rowOff>
        </xdr:from>
        <xdr:to>
          <xdr:col>2</xdr:col>
          <xdr:colOff>447675</xdr:colOff>
          <xdr:row>3</xdr:row>
          <xdr:rowOff>561975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xmlns="" id="{00000000-0008-0000-00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</xdr:row>
          <xdr:rowOff>152400</xdr:rowOff>
        </xdr:from>
        <xdr:to>
          <xdr:col>6</xdr:col>
          <xdr:colOff>523875</xdr:colOff>
          <xdr:row>3</xdr:row>
          <xdr:rowOff>542925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xmlns="" id="{00000000-0008-0000-00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447675</xdr:colOff>
      <xdr:row>14</xdr:row>
      <xdr:rowOff>105833</xdr:rowOff>
    </xdr:from>
    <xdr:to>
      <xdr:col>7</xdr:col>
      <xdr:colOff>495300</xdr:colOff>
      <xdr:row>17</xdr:row>
      <xdr:rowOff>69850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9145A305-F9AB-4A6B-9543-32CE6A7B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8706908"/>
          <a:ext cx="1533525" cy="53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514350</xdr:colOff>
          <xdr:row>3</xdr:row>
          <xdr:rowOff>1362075</xdr:rowOff>
        </xdr:from>
        <xdr:to>
          <xdr:col>39</xdr:col>
          <xdr:colOff>180975</xdr:colOff>
          <xdr:row>3</xdr:row>
          <xdr:rowOff>1609725</xdr:rowOff>
        </xdr:to>
        <xdr:sp macro="" textlink="">
          <xdr:nvSpPr>
            <xdr:cNvPr id="62467" name="Object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xmlns="" id="{21A689FF-53AB-4EB5-A4F2-96ED60F244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2</xdr:row>
          <xdr:rowOff>95250</xdr:rowOff>
        </xdr:from>
        <xdr:to>
          <xdr:col>42</xdr:col>
          <xdr:colOff>114300</xdr:colOff>
          <xdr:row>2</xdr:row>
          <xdr:rowOff>571500</xdr:rowOff>
        </xdr:to>
        <xdr:sp macro="" textlink="">
          <xdr:nvSpPr>
            <xdr:cNvPr id="62468" name="Object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xmlns="" id="{7B7AE173-FA8A-4491-AAA5-30C56CD69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</xdr:row>
          <xdr:rowOff>123825</xdr:rowOff>
        </xdr:from>
        <xdr:to>
          <xdr:col>3</xdr:col>
          <xdr:colOff>447675</xdr:colOff>
          <xdr:row>3</xdr:row>
          <xdr:rowOff>561975</xdr:rowOff>
        </xdr:to>
        <xdr:sp macro="" textlink="">
          <xdr:nvSpPr>
            <xdr:cNvPr id="62469" name="Object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xmlns="" id="{E4F4D3FA-D31B-457C-8468-8CE7592BC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</xdr:row>
          <xdr:rowOff>152400</xdr:rowOff>
        </xdr:from>
        <xdr:to>
          <xdr:col>7</xdr:col>
          <xdr:colOff>523875</xdr:colOff>
          <xdr:row>3</xdr:row>
          <xdr:rowOff>542925</xdr:rowOff>
        </xdr:to>
        <xdr:sp macro="" textlink="">
          <xdr:nvSpPr>
            <xdr:cNvPr id="62470" name="Object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xmlns="" id="{6947CA1F-1AC7-42DB-BD20-F899408B3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tabSelected="1" topLeftCell="A10" zoomScaleNormal="100" workbookViewId="0">
      <selection activeCell="E25" sqref="E25"/>
    </sheetView>
  </sheetViews>
  <sheetFormatPr defaultColWidth="9.140625" defaultRowHeight="15" x14ac:dyDescent="0.25"/>
  <cols>
    <col min="1" max="1" width="3.28515625" style="1" customWidth="1"/>
    <col min="2" max="2" width="18.5703125" style="1" customWidth="1"/>
    <col min="3" max="5" width="10.5703125" style="1" customWidth="1"/>
    <col min="6" max="6" width="12" style="1" customWidth="1"/>
    <col min="7" max="8" width="10.28515625" style="1" customWidth="1"/>
    <col min="9" max="9" width="8" style="1" customWidth="1"/>
    <col min="10" max="10" width="9.42578125" style="1" customWidth="1"/>
    <col min="11" max="12" width="10.140625" style="1" customWidth="1"/>
    <col min="13" max="13" width="8.5703125" style="1" customWidth="1"/>
    <col min="14" max="14" width="9.140625" style="1" customWidth="1"/>
    <col min="15" max="15" width="10.85546875" style="1" customWidth="1"/>
    <col min="16" max="16" width="8.7109375" style="1" customWidth="1"/>
    <col min="17" max="17" width="7.7109375" style="1" customWidth="1"/>
    <col min="18" max="18" width="9.28515625" style="1" customWidth="1"/>
    <col min="19" max="19" width="7.7109375" style="1" customWidth="1"/>
    <col min="20" max="23" width="9.7109375" style="1" customWidth="1"/>
    <col min="24" max="24" width="9" style="1" customWidth="1"/>
    <col min="25" max="25" width="8.42578125" style="1" customWidth="1"/>
    <col min="26" max="26" width="8.140625" style="1" customWidth="1"/>
    <col min="27" max="27" width="5.140625" style="1" customWidth="1"/>
    <col min="28" max="36" width="4.85546875" style="1" customWidth="1"/>
    <col min="37" max="37" width="5" style="1" customWidth="1"/>
    <col min="38" max="38" width="9" style="1" customWidth="1"/>
    <col min="39" max="39" width="13.85546875" style="1" customWidth="1"/>
    <col min="40" max="40" width="9.28515625" style="1" customWidth="1"/>
    <col min="41" max="41" width="10.5703125" style="1" customWidth="1"/>
    <col min="42" max="43" width="11.85546875" style="1" customWidth="1"/>
    <col min="44" max="44" width="14.42578125" style="1" customWidth="1"/>
    <col min="45" max="45" width="10.140625" style="1" customWidth="1"/>
    <col min="46" max="46" width="9.140625" style="1" customWidth="1"/>
    <col min="47" max="47" width="9.42578125" style="1" customWidth="1"/>
    <col min="48" max="48" width="8.5703125" style="1" customWidth="1"/>
    <col min="49" max="16384" width="9.140625" style="1"/>
  </cols>
  <sheetData>
    <row r="1" spans="1:50" ht="15.75" x14ac:dyDescent="0.25">
      <c r="A1" s="78" t="s">
        <v>109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15"/>
      <c r="AM1" s="15"/>
      <c r="AN1" s="15"/>
      <c r="AO1" s="15"/>
      <c r="AP1" s="15"/>
      <c r="AQ1" s="15"/>
      <c r="AR1" s="15"/>
      <c r="AS1" s="15"/>
      <c r="AT1" s="15"/>
      <c r="AU1" s="8"/>
    </row>
    <row r="2" spans="1:50" ht="37.5" customHeight="1" x14ac:dyDescent="0.25">
      <c r="A2" s="79" t="s">
        <v>5</v>
      </c>
      <c r="B2" s="71" t="s">
        <v>34</v>
      </c>
      <c r="C2" s="79" t="s">
        <v>0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80" t="s">
        <v>1</v>
      </c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73" t="s">
        <v>38</v>
      </c>
      <c r="AM2" s="76" t="s">
        <v>36</v>
      </c>
      <c r="AN2" s="59"/>
      <c r="AO2" s="60" t="s">
        <v>16</v>
      </c>
      <c r="AP2" s="61"/>
      <c r="AQ2" s="61"/>
      <c r="AR2" s="62"/>
      <c r="AS2" s="63" t="s">
        <v>17</v>
      </c>
      <c r="AT2" s="63"/>
      <c r="AU2" s="64" t="s">
        <v>18</v>
      </c>
    </row>
    <row r="3" spans="1:50" ht="63.75" customHeight="1" x14ac:dyDescent="0.25">
      <c r="A3" s="79"/>
      <c r="B3" s="71"/>
      <c r="C3" s="84" t="s">
        <v>59</v>
      </c>
      <c r="D3" s="84"/>
      <c r="E3" s="84"/>
      <c r="F3" s="84"/>
      <c r="G3" s="84" t="s">
        <v>60</v>
      </c>
      <c r="H3" s="84"/>
      <c r="I3" s="84"/>
      <c r="J3" s="84"/>
      <c r="K3" s="84"/>
      <c r="L3" s="32" t="s">
        <v>61</v>
      </c>
      <c r="M3" s="79" t="s">
        <v>62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2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74"/>
      <c r="AM3" s="76"/>
      <c r="AN3" s="59"/>
      <c r="AO3" s="67" t="s">
        <v>14</v>
      </c>
      <c r="AP3" s="68"/>
      <c r="AQ3" s="69" t="s">
        <v>13</v>
      </c>
      <c r="AR3" s="70"/>
      <c r="AS3" s="63"/>
      <c r="AT3" s="63"/>
      <c r="AU3" s="65"/>
    </row>
    <row r="4" spans="1:50" ht="198.6" customHeight="1" x14ac:dyDescent="0.25">
      <c r="A4" s="79"/>
      <c r="B4" s="71"/>
      <c r="C4" s="19" t="s">
        <v>2</v>
      </c>
      <c r="D4" s="47" t="s">
        <v>2</v>
      </c>
      <c r="E4" s="19" t="s">
        <v>4</v>
      </c>
      <c r="F4" s="47" t="s">
        <v>4</v>
      </c>
      <c r="G4" s="19" t="s">
        <v>2</v>
      </c>
      <c r="H4" s="47" t="s">
        <v>2</v>
      </c>
      <c r="I4" s="19" t="s">
        <v>3</v>
      </c>
      <c r="J4" s="19" t="s">
        <v>4</v>
      </c>
      <c r="K4" s="47" t="s">
        <v>4</v>
      </c>
      <c r="L4" s="19" t="s">
        <v>19</v>
      </c>
      <c r="M4" s="19" t="s">
        <v>2</v>
      </c>
      <c r="N4" s="19" t="s">
        <v>3</v>
      </c>
      <c r="O4" s="19" t="s">
        <v>4</v>
      </c>
      <c r="P4" s="19" t="s">
        <v>20</v>
      </c>
      <c r="Q4" s="19" t="s">
        <v>21</v>
      </c>
      <c r="R4" s="19" t="s">
        <v>22</v>
      </c>
      <c r="S4" s="19" t="s">
        <v>57</v>
      </c>
      <c r="T4" s="19" t="s">
        <v>24</v>
      </c>
      <c r="U4" s="19" t="s">
        <v>58</v>
      </c>
      <c r="V4" s="19" t="s">
        <v>54</v>
      </c>
      <c r="W4" s="19" t="s">
        <v>52</v>
      </c>
      <c r="X4" s="19" t="s">
        <v>53</v>
      </c>
      <c r="Y4" s="19" t="s">
        <v>47</v>
      </c>
      <c r="Z4" s="19" t="s">
        <v>48</v>
      </c>
      <c r="AA4" s="4" t="s">
        <v>2</v>
      </c>
      <c r="AB4" s="4" t="s">
        <v>3</v>
      </c>
      <c r="AC4" s="4" t="s">
        <v>4</v>
      </c>
      <c r="AD4" s="4" t="s">
        <v>20</v>
      </c>
      <c r="AE4" s="4" t="s">
        <v>21</v>
      </c>
      <c r="AF4" s="4" t="s">
        <v>22</v>
      </c>
      <c r="AG4" s="4" t="s">
        <v>23</v>
      </c>
      <c r="AH4" s="4" t="s">
        <v>24</v>
      </c>
      <c r="AI4" s="4" t="s">
        <v>25</v>
      </c>
      <c r="AJ4" s="4" t="s">
        <v>44</v>
      </c>
      <c r="AK4" s="4" t="s">
        <v>45</v>
      </c>
      <c r="AL4" s="75"/>
      <c r="AM4" s="76"/>
      <c r="AN4" s="59"/>
      <c r="AO4" s="4" t="s">
        <v>2</v>
      </c>
      <c r="AP4" s="4" t="s">
        <v>4</v>
      </c>
      <c r="AQ4" s="23" t="s">
        <v>2</v>
      </c>
      <c r="AR4" s="23" t="s">
        <v>4</v>
      </c>
      <c r="AS4" s="4" t="s">
        <v>2</v>
      </c>
      <c r="AT4" s="4" t="s">
        <v>4</v>
      </c>
      <c r="AU4" s="66"/>
    </row>
    <row r="5" spans="1:50" ht="24.75" customHeight="1" x14ac:dyDescent="0.25">
      <c r="A5" s="2">
        <v>1</v>
      </c>
      <c r="B5" s="5" t="s">
        <v>55</v>
      </c>
      <c r="C5" s="35" t="s">
        <v>64</v>
      </c>
      <c r="D5" s="48">
        <v>10.4</v>
      </c>
      <c r="E5" s="35" t="s">
        <v>65</v>
      </c>
      <c r="F5" s="48">
        <v>0.17</v>
      </c>
      <c r="G5" s="35" t="s">
        <v>66</v>
      </c>
      <c r="H5" s="48">
        <v>6.5</v>
      </c>
      <c r="I5" s="35" t="s">
        <v>68</v>
      </c>
      <c r="J5" s="37" t="s">
        <v>67</v>
      </c>
      <c r="K5" s="52">
        <v>4.2000000000000003E-2</v>
      </c>
      <c r="L5" s="41" t="s">
        <v>69</v>
      </c>
      <c r="M5" s="42" t="s">
        <v>70</v>
      </c>
      <c r="N5" s="35" t="s">
        <v>71</v>
      </c>
      <c r="O5" s="41" t="s">
        <v>49</v>
      </c>
      <c r="P5" s="36" t="s">
        <v>72</v>
      </c>
      <c r="Q5" s="35" t="s">
        <v>50</v>
      </c>
      <c r="R5" s="37">
        <v>3</v>
      </c>
      <c r="S5" s="35">
        <v>92</v>
      </c>
      <c r="T5" s="35">
        <v>92</v>
      </c>
      <c r="U5" s="37">
        <v>27</v>
      </c>
      <c r="V5" s="37">
        <v>35</v>
      </c>
      <c r="W5" s="37"/>
      <c r="X5" s="37" t="s">
        <v>51</v>
      </c>
      <c r="Y5" s="37"/>
      <c r="Z5" s="37" t="s">
        <v>51</v>
      </c>
      <c r="AA5" s="77" t="s">
        <v>30</v>
      </c>
      <c r="AB5" s="77" t="s">
        <v>6</v>
      </c>
      <c r="AC5" s="77" t="s">
        <v>31</v>
      </c>
      <c r="AD5" s="77" t="s">
        <v>27</v>
      </c>
      <c r="AE5" s="77" t="s">
        <v>26</v>
      </c>
      <c r="AF5" s="77" t="s">
        <v>41</v>
      </c>
      <c r="AG5" s="77" t="s">
        <v>42</v>
      </c>
      <c r="AH5" s="77" t="s">
        <v>43</v>
      </c>
      <c r="AI5" s="77" t="s">
        <v>28</v>
      </c>
      <c r="AJ5" s="77" t="s">
        <v>46</v>
      </c>
      <c r="AK5" s="77" t="s">
        <v>29</v>
      </c>
      <c r="AL5" s="7">
        <v>37.6</v>
      </c>
      <c r="AM5" s="31">
        <f>10*AL5*AV5*AV6+$AL$7</f>
        <v>6609.275200000001</v>
      </c>
      <c r="AN5" s="6">
        <f>AM5/1000</f>
        <v>6.6092752000000008</v>
      </c>
      <c r="AO5" s="20">
        <f>D5*AM5/1000</f>
        <v>68.73646208000001</v>
      </c>
      <c r="AP5" s="20">
        <f>F5*AM5/1000</f>
        <v>1.1235767840000004</v>
      </c>
      <c r="AQ5" s="24">
        <f>H5*AM5/1000</f>
        <v>42.960288800000008</v>
      </c>
      <c r="AR5" s="24">
        <f>K5*AM5/1000</f>
        <v>0.27758955840000005</v>
      </c>
      <c r="AS5" s="20">
        <f>AO5-AQ5</f>
        <v>25.776173280000002</v>
      </c>
      <c r="AT5" s="20">
        <f>AP5-AR5</f>
        <v>0.84598722560000028</v>
      </c>
      <c r="AU5" s="21"/>
      <c r="AV5" s="89">
        <v>0.32</v>
      </c>
    </row>
    <row r="6" spans="1:50" ht="29.25" customHeight="1" x14ac:dyDescent="0.25">
      <c r="A6" s="2">
        <v>2</v>
      </c>
      <c r="B6" s="5" t="s">
        <v>56</v>
      </c>
      <c r="C6" s="42" t="s">
        <v>73</v>
      </c>
      <c r="D6" s="49">
        <v>8.1</v>
      </c>
      <c r="E6" s="35" t="s">
        <v>82</v>
      </c>
      <c r="F6" s="48">
        <v>9.0999999999999998E-2</v>
      </c>
      <c r="G6" s="36" t="s">
        <v>35</v>
      </c>
      <c r="H6" s="50">
        <v>7.2</v>
      </c>
      <c r="I6" s="42" t="s">
        <v>74</v>
      </c>
      <c r="J6" s="41" t="s">
        <v>49</v>
      </c>
      <c r="K6" s="51">
        <v>0.04</v>
      </c>
      <c r="L6" s="41" t="s">
        <v>75</v>
      </c>
      <c r="M6" s="41" t="s">
        <v>76</v>
      </c>
      <c r="N6" s="35" t="s">
        <v>77</v>
      </c>
      <c r="O6" s="41" t="s">
        <v>49</v>
      </c>
      <c r="P6" s="36" t="s">
        <v>78</v>
      </c>
      <c r="Q6" s="42" t="s">
        <v>79</v>
      </c>
      <c r="R6" s="37">
        <v>3</v>
      </c>
      <c r="S6" s="35">
        <v>123</v>
      </c>
      <c r="T6" s="35">
        <v>123</v>
      </c>
      <c r="U6" s="37">
        <v>14</v>
      </c>
      <c r="V6" s="37">
        <v>60</v>
      </c>
      <c r="W6" s="37"/>
      <c r="X6" s="37" t="s">
        <v>51</v>
      </c>
      <c r="Y6" s="37"/>
      <c r="Z6" s="37" t="s">
        <v>51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">
        <v>86</v>
      </c>
      <c r="AM6" s="31">
        <f>10*AL6*AV5*AV6+AV7</f>
        <v>15028.671999999999</v>
      </c>
      <c r="AN6" s="6">
        <f t="shared" ref="AN6:AN10" si="0">AM6/1000</f>
        <v>15.028671999999998</v>
      </c>
      <c r="AO6" s="20">
        <f t="shared" ref="AO6:AO10" si="1">D6*AM6/1000</f>
        <v>121.73224319999998</v>
      </c>
      <c r="AP6" s="20">
        <f t="shared" ref="AP6:AP10" si="2">F6*AM6/1000</f>
        <v>1.3676091519999998</v>
      </c>
      <c r="AQ6" s="24">
        <f t="shared" ref="AQ6:AQ10" si="3">H6*AM6/1000</f>
        <v>108.2064384</v>
      </c>
      <c r="AR6" s="24">
        <f t="shared" ref="AR6:AR10" si="4">K6*AM6/1000</f>
        <v>0.60114688000000005</v>
      </c>
      <c r="AS6" s="20">
        <f t="shared" ref="AS6:AT10" si="5">AO6-AQ6</f>
        <v>13.525804799999989</v>
      </c>
      <c r="AT6" s="20">
        <f t="shared" si="5"/>
        <v>0.76646227199999972</v>
      </c>
      <c r="AU6" s="21"/>
      <c r="AV6" s="89">
        <v>54.61</v>
      </c>
    </row>
    <row r="7" spans="1:50" ht="24" customHeight="1" x14ac:dyDescent="0.25">
      <c r="A7" s="2">
        <v>3</v>
      </c>
      <c r="B7" s="5" t="s">
        <v>9</v>
      </c>
      <c r="C7" s="35" t="s">
        <v>80</v>
      </c>
      <c r="D7" s="48">
        <v>7.7</v>
      </c>
      <c r="E7" s="35" t="s">
        <v>81</v>
      </c>
      <c r="F7" s="48">
        <v>0.12</v>
      </c>
      <c r="G7" s="35" t="s">
        <v>83</v>
      </c>
      <c r="H7" s="48">
        <v>6.8</v>
      </c>
      <c r="I7" s="35" t="s">
        <v>84</v>
      </c>
      <c r="J7" s="41" t="s">
        <v>49</v>
      </c>
      <c r="K7" s="51">
        <v>0.04</v>
      </c>
      <c r="L7" s="41" t="s">
        <v>85</v>
      </c>
      <c r="M7" s="42" t="s">
        <v>86</v>
      </c>
      <c r="N7" s="35" t="s">
        <v>77</v>
      </c>
      <c r="O7" s="37" t="s">
        <v>87</v>
      </c>
      <c r="P7" s="36" t="s">
        <v>88</v>
      </c>
      <c r="Q7" s="42" t="s">
        <v>89</v>
      </c>
      <c r="R7" s="37">
        <v>2</v>
      </c>
      <c r="S7" s="35">
        <v>102</v>
      </c>
      <c r="T7" s="35">
        <v>102</v>
      </c>
      <c r="U7" s="35">
        <v>14</v>
      </c>
      <c r="V7" s="35">
        <v>77</v>
      </c>
      <c r="W7" s="37"/>
      <c r="X7" s="37" t="s">
        <v>51</v>
      </c>
      <c r="Y7" s="37" t="s">
        <v>51</v>
      </c>
      <c r="Z7" s="37" t="s">
        <v>51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">
        <v>38.6</v>
      </c>
      <c r="AM7" s="31">
        <f>10*AL7*AV5*AV6+AV7</f>
        <v>6745.4272000000001</v>
      </c>
      <c r="AN7" s="6">
        <f t="shared" si="0"/>
        <v>6.7454272</v>
      </c>
      <c r="AO7" s="20">
        <f t="shared" si="1"/>
        <v>51.939789439999998</v>
      </c>
      <c r="AP7" s="20">
        <f t="shared" si="2"/>
        <v>0.80945126399999989</v>
      </c>
      <c r="AQ7" s="24">
        <f t="shared" si="3"/>
        <v>45.868904960000002</v>
      </c>
      <c r="AR7" s="24">
        <f t="shared" si="4"/>
        <v>0.26981708800000004</v>
      </c>
      <c r="AS7" s="20">
        <f t="shared" si="5"/>
        <v>6.0708844799999966</v>
      </c>
      <c r="AT7" s="20">
        <f t="shared" si="5"/>
        <v>0.53963417599999985</v>
      </c>
      <c r="AU7" s="21"/>
      <c r="AV7" s="89">
        <v>0</v>
      </c>
    </row>
    <row r="8" spans="1:50" ht="24.75" customHeight="1" x14ac:dyDescent="0.25">
      <c r="A8" s="2">
        <v>4</v>
      </c>
      <c r="B8" s="5" t="s">
        <v>10</v>
      </c>
      <c r="C8" s="36" t="s">
        <v>37</v>
      </c>
      <c r="D8" s="50">
        <v>6.8</v>
      </c>
      <c r="E8" s="35" t="s">
        <v>90</v>
      </c>
      <c r="F8" s="48">
        <v>7.1999999999999995E-2</v>
      </c>
      <c r="G8" s="35" t="s">
        <v>91</v>
      </c>
      <c r="H8" s="48">
        <v>6.3</v>
      </c>
      <c r="I8" s="35" t="s">
        <v>92</v>
      </c>
      <c r="J8" s="41" t="s">
        <v>49</v>
      </c>
      <c r="K8" s="51">
        <v>0.04</v>
      </c>
      <c r="L8" s="41" t="s">
        <v>93</v>
      </c>
      <c r="M8" s="42" t="s">
        <v>94</v>
      </c>
      <c r="N8" s="35" t="s">
        <v>71</v>
      </c>
      <c r="O8" s="37" t="s">
        <v>95</v>
      </c>
      <c r="P8" s="36" t="s">
        <v>96</v>
      </c>
      <c r="Q8" s="42" t="s">
        <v>79</v>
      </c>
      <c r="R8" s="37" t="s">
        <v>51</v>
      </c>
      <c r="S8" s="35">
        <v>22</v>
      </c>
      <c r="T8" s="35">
        <v>22</v>
      </c>
      <c r="U8" s="35">
        <v>1</v>
      </c>
      <c r="V8" s="37" t="s">
        <v>51</v>
      </c>
      <c r="W8" s="37"/>
      <c r="X8" s="37" t="s">
        <v>51</v>
      </c>
      <c r="Y8" s="37" t="s">
        <v>51</v>
      </c>
      <c r="Z8" s="37" t="s">
        <v>51</v>
      </c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">
        <v>21.2</v>
      </c>
      <c r="AM8" s="31">
        <f>10*AL8*AV5*AV6+AV7</f>
        <v>3704.7424000000001</v>
      </c>
      <c r="AN8" s="6">
        <f t="shared" si="0"/>
        <v>3.7047424000000002</v>
      </c>
      <c r="AO8" s="20">
        <f t="shared" si="1"/>
        <v>25.192248319999997</v>
      </c>
      <c r="AP8" s="20">
        <f t="shared" si="2"/>
        <v>0.2667414528</v>
      </c>
      <c r="AQ8" s="24">
        <f t="shared" si="3"/>
        <v>23.339877120000001</v>
      </c>
      <c r="AR8" s="24">
        <f t="shared" si="4"/>
        <v>0.14818969600000001</v>
      </c>
      <c r="AS8" s="20">
        <f t="shared" si="5"/>
        <v>1.8523711999999968</v>
      </c>
      <c r="AT8" s="20">
        <f t="shared" si="5"/>
        <v>0.11855175679999999</v>
      </c>
      <c r="AU8" s="21"/>
    </row>
    <row r="9" spans="1:50" ht="24.75" customHeight="1" x14ac:dyDescent="0.25">
      <c r="A9" s="2">
        <v>5</v>
      </c>
      <c r="B9" s="5" t="s">
        <v>11</v>
      </c>
      <c r="C9" s="36" t="s">
        <v>32</v>
      </c>
      <c r="D9" s="50">
        <v>6.4</v>
      </c>
      <c r="E9" s="35" t="s">
        <v>97</v>
      </c>
      <c r="F9" s="48">
        <v>6.8000000000000005E-2</v>
      </c>
      <c r="G9" s="35" t="s">
        <v>98</v>
      </c>
      <c r="H9" s="48">
        <v>6</v>
      </c>
      <c r="I9" s="35" t="s">
        <v>99</v>
      </c>
      <c r="J9" s="41" t="s">
        <v>100</v>
      </c>
      <c r="K9" s="51">
        <v>0.04</v>
      </c>
      <c r="L9" s="41" t="s">
        <v>101</v>
      </c>
      <c r="M9" s="42" t="s">
        <v>102</v>
      </c>
      <c r="N9" s="35" t="s">
        <v>71</v>
      </c>
      <c r="O9" s="37" t="s">
        <v>87</v>
      </c>
      <c r="P9" s="36" t="s">
        <v>103</v>
      </c>
      <c r="Q9" s="42" t="s">
        <v>89</v>
      </c>
      <c r="R9" s="37">
        <v>1</v>
      </c>
      <c r="S9" s="35">
        <v>53</v>
      </c>
      <c r="T9" s="37">
        <v>53</v>
      </c>
      <c r="U9" s="37">
        <v>19</v>
      </c>
      <c r="V9" s="37">
        <v>15</v>
      </c>
      <c r="W9" s="37"/>
      <c r="X9" s="37" t="s">
        <v>51</v>
      </c>
      <c r="Y9" s="37" t="s">
        <v>51</v>
      </c>
      <c r="Z9" s="37" t="s">
        <v>51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">
        <v>18.5</v>
      </c>
      <c r="AM9" s="31">
        <f>10*AL9*AV5*AV6+AV7</f>
        <v>3232.9120000000003</v>
      </c>
      <c r="AN9" s="6">
        <f t="shared" si="0"/>
        <v>3.2329120000000002</v>
      </c>
      <c r="AO9" s="20">
        <f t="shared" si="1"/>
        <v>20.690636800000004</v>
      </c>
      <c r="AP9" s="20">
        <f t="shared" si="2"/>
        <v>0.21983801600000002</v>
      </c>
      <c r="AQ9" s="24">
        <f t="shared" si="3"/>
        <v>19.397472</v>
      </c>
      <c r="AR9" s="24">
        <f t="shared" si="4"/>
        <v>0.12931648000000001</v>
      </c>
      <c r="AS9" s="20">
        <f t="shared" si="5"/>
        <v>1.2931648000000031</v>
      </c>
      <c r="AT9" s="20">
        <f t="shared" si="5"/>
        <v>9.0521536000000014E-2</v>
      </c>
      <c r="AU9" s="21"/>
    </row>
    <row r="10" spans="1:50" s="38" customFormat="1" ht="25.15" customHeight="1" x14ac:dyDescent="0.25">
      <c r="A10" s="33">
        <v>6</v>
      </c>
      <c r="B10" s="34" t="s">
        <v>12</v>
      </c>
      <c r="C10" s="36" t="s">
        <v>104</v>
      </c>
      <c r="D10" s="50">
        <v>6.9</v>
      </c>
      <c r="E10" s="35" t="s">
        <v>105</v>
      </c>
      <c r="F10" s="48">
        <v>0.21</v>
      </c>
      <c r="G10" s="35" t="s">
        <v>106</v>
      </c>
      <c r="H10" s="48">
        <v>6.2</v>
      </c>
      <c r="I10" s="35" t="s">
        <v>107</v>
      </c>
      <c r="J10" s="41" t="s">
        <v>100</v>
      </c>
      <c r="K10" s="51">
        <v>0.04</v>
      </c>
      <c r="L10" s="41" t="s">
        <v>85</v>
      </c>
      <c r="M10" s="42" t="s">
        <v>108</v>
      </c>
      <c r="N10" s="35" t="s">
        <v>77</v>
      </c>
      <c r="O10" s="37" t="s">
        <v>87</v>
      </c>
      <c r="P10" s="36" t="s">
        <v>72</v>
      </c>
      <c r="Q10" s="42" t="s">
        <v>89</v>
      </c>
      <c r="R10" s="37" t="s">
        <v>51</v>
      </c>
      <c r="S10" s="35">
        <v>83</v>
      </c>
      <c r="T10" s="35">
        <v>83</v>
      </c>
      <c r="U10" s="35">
        <v>94</v>
      </c>
      <c r="V10" s="35">
        <v>40</v>
      </c>
      <c r="W10" s="35"/>
      <c r="X10" s="37" t="s">
        <v>51</v>
      </c>
      <c r="Y10" s="37" t="s">
        <v>51</v>
      </c>
      <c r="Z10" s="37" t="s">
        <v>51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43">
        <v>50.5</v>
      </c>
      <c r="AM10" s="44">
        <f>10*AL10*AV5*AV6+AV7</f>
        <v>8824.9759999999987</v>
      </c>
      <c r="AN10" s="6">
        <f t="shared" si="0"/>
        <v>8.8249759999999995</v>
      </c>
      <c r="AO10" s="20">
        <f t="shared" si="1"/>
        <v>60.892334399999996</v>
      </c>
      <c r="AP10" s="20">
        <f t="shared" si="2"/>
        <v>1.8532449599999998</v>
      </c>
      <c r="AQ10" s="24">
        <f t="shared" si="3"/>
        <v>54.714851199999998</v>
      </c>
      <c r="AR10" s="24">
        <f t="shared" si="4"/>
        <v>0.35299903999999999</v>
      </c>
      <c r="AS10" s="20">
        <f t="shared" si="5"/>
        <v>6.1774831999999975</v>
      </c>
      <c r="AT10" s="20">
        <f t="shared" si="5"/>
        <v>1.5002459199999998</v>
      </c>
      <c r="AU10" s="21"/>
      <c r="AV10" s="1"/>
    </row>
    <row r="11" spans="1:50" x14ac:dyDescent="0.25">
      <c r="A11" s="9"/>
      <c r="B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11"/>
      <c r="AE11" s="3"/>
      <c r="AF11" s="3"/>
      <c r="AG11" s="3"/>
      <c r="AH11" s="3"/>
      <c r="AI11" s="3"/>
      <c r="AJ11" s="3"/>
      <c r="AK11" s="3"/>
      <c r="AL11" s="7" t="s">
        <v>15</v>
      </c>
      <c r="AM11" s="10">
        <f>SUM(AM5:AM10)</f>
        <v>44146.004799999995</v>
      </c>
      <c r="AN11" s="16" t="s">
        <v>15</v>
      </c>
      <c r="AO11" s="17">
        <f t="shared" ref="AO11:AU11" si="6">SUM(AO5:AO10)</f>
        <v>349.18371423999997</v>
      </c>
      <c r="AP11" s="17">
        <f t="shared" si="6"/>
        <v>5.6404616287999998</v>
      </c>
      <c r="AQ11" s="25">
        <f t="shared" si="6"/>
        <v>294.48783248000001</v>
      </c>
      <c r="AR11" s="25">
        <f t="shared" si="6"/>
        <v>1.7790587424000002</v>
      </c>
      <c r="AS11" s="22">
        <f t="shared" si="6"/>
        <v>54.695881759999978</v>
      </c>
      <c r="AT11" s="22">
        <f t="shared" si="6"/>
        <v>3.8614028864000001</v>
      </c>
      <c r="AU11" s="18">
        <f t="shared" si="6"/>
        <v>0</v>
      </c>
      <c r="AV11" s="13"/>
    </row>
    <row r="12" spans="1:5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40"/>
    </row>
    <row r="13" spans="1:50" x14ac:dyDescent="0.25">
      <c r="B13" s="71" t="s">
        <v>39</v>
      </c>
      <c r="C13" s="71"/>
      <c r="D13" s="5" t="s">
        <v>33</v>
      </c>
      <c r="E13" s="5" t="s">
        <v>40</v>
      </c>
      <c r="G13" s="45"/>
      <c r="H13" s="45"/>
      <c r="T13" s="29"/>
      <c r="U13" s="29"/>
      <c r="V13" s="29"/>
      <c r="W13" s="29"/>
      <c r="X13" s="30"/>
      <c r="Y13" s="3"/>
      <c r="AL13" s="3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</row>
    <row r="14" spans="1:50" x14ac:dyDescent="0.25">
      <c r="B14" s="5">
        <v>1</v>
      </c>
      <c r="C14" s="5" t="s">
        <v>7</v>
      </c>
      <c r="D14" s="27">
        <f t="shared" ref="D14:D19" si="7">(D5-H5)/D5*100</f>
        <v>37.5</v>
      </c>
      <c r="E14" s="28">
        <f t="shared" ref="E14:E19" si="8">(F5-K5)/F5*100</f>
        <v>75.294117647058826</v>
      </c>
      <c r="G14" s="53"/>
      <c r="H14" s="53"/>
      <c r="T14" s="29"/>
      <c r="U14" s="29"/>
      <c r="V14" s="29"/>
      <c r="W14" s="29"/>
      <c r="X14" s="30"/>
      <c r="Y14" s="3"/>
      <c r="AL14" s="3"/>
      <c r="AN14" s="90"/>
      <c r="AO14" s="90"/>
      <c r="AP14" s="90"/>
      <c r="AQ14" s="91"/>
      <c r="AR14" s="92"/>
      <c r="AS14" s="90"/>
      <c r="AT14" s="90"/>
      <c r="AU14" s="90"/>
      <c r="AV14" s="90"/>
      <c r="AW14" s="90"/>
      <c r="AX14" s="90"/>
    </row>
    <row r="15" spans="1:50" x14ac:dyDescent="0.25">
      <c r="B15" s="5">
        <v>2</v>
      </c>
      <c r="C15" s="5" t="s">
        <v>8</v>
      </c>
      <c r="D15" s="27">
        <f t="shared" si="7"/>
        <v>11.111111111111105</v>
      </c>
      <c r="E15" s="28">
        <f t="shared" si="8"/>
        <v>56.043956043956044</v>
      </c>
      <c r="G15" s="53"/>
      <c r="H15" s="53"/>
      <c r="Y15" s="12"/>
      <c r="AL15" s="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</row>
    <row r="16" spans="1:50" x14ac:dyDescent="0.25">
      <c r="B16" s="5">
        <v>3</v>
      </c>
      <c r="C16" s="5" t="s">
        <v>9</v>
      </c>
      <c r="D16" s="27">
        <f t="shared" si="7"/>
        <v>11.688311688311693</v>
      </c>
      <c r="E16" s="28">
        <f t="shared" si="8"/>
        <v>66.666666666666657</v>
      </c>
      <c r="G16" s="53"/>
      <c r="H16" s="53"/>
      <c r="AL16" s="3"/>
      <c r="AN16" s="85"/>
      <c r="AO16" s="85"/>
      <c r="AP16" s="85"/>
      <c r="AQ16" s="86"/>
      <c r="AR16" s="87"/>
      <c r="AS16" s="85"/>
      <c r="AT16" s="85"/>
      <c r="AU16" s="85"/>
      <c r="AV16" s="85"/>
      <c r="AW16" s="85"/>
      <c r="AX16" s="85"/>
    </row>
    <row r="17" spans="2:50" x14ac:dyDescent="0.25">
      <c r="B17" s="5">
        <v>4</v>
      </c>
      <c r="C17" s="5" t="s">
        <v>10</v>
      </c>
      <c r="D17" s="27">
        <f t="shared" si="7"/>
        <v>7.3529411764705888</v>
      </c>
      <c r="E17" s="28">
        <f t="shared" si="8"/>
        <v>44.444444444444436</v>
      </c>
      <c r="G17" s="54"/>
      <c r="H17" s="54"/>
      <c r="AL17" s="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</row>
    <row r="18" spans="2:50" x14ac:dyDescent="0.25">
      <c r="B18" s="5">
        <v>5</v>
      </c>
      <c r="C18" s="5" t="s">
        <v>11</v>
      </c>
      <c r="D18" s="27">
        <f t="shared" si="7"/>
        <v>6.2500000000000053</v>
      </c>
      <c r="E18" s="28">
        <f t="shared" si="8"/>
        <v>41.176470588235297</v>
      </c>
      <c r="G18" s="54"/>
      <c r="H18" s="54"/>
      <c r="AL18" s="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</row>
    <row r="19" spans="2:50" x14ac:dyDescent="0.25">
      <c r="B19" s="5">
        <v>6</v>
      </c>
      <c r="C19" s="5" t="s">
        <v>12</v>
      </c>
      <c r="D19" s="27">
        <f t="shared" si="7"/>
        <v>10.144927536231886</v>
      </c>
      <c r="E19" s="28">
        <f t="shared" si="8"/>
        <v>80.952380952380949</v>
      </c>
      <c r="G19" s="54"/>
      <c r="H19" s="54"/>
      <c r="AL19" s="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</row>
    <row r="20" spans="2:50" x14ac:dyDescent="0.25">
      <c r="B20" s="72"/>
      <c r="C20" s="72"/>
      <c r="D20" s="72"/>
      <c r="E20" s="72"/>
      <c r="F20" s="72"/>
      <c r="G20" s="54"/>
      <c r="H20" s="54"/>
      <c r="AL20" s="3"/>
      <c r="AN20" s="85"/>
      <c r="AO20" s="88"/>
      <c r="AP20" s="85"/>
      <c r="AQ20" s="85"/>
      <c r="AR20" s="85"/>
      <c r="AS20" s="85"/>
      <c r="AT20" s="85"/>
      <c r="AU20" s="85"/>
      <c r="AV20" s="85"/>
      <c r="AW20" s="85"/>
      <c r="AX20" s="85"/>
    </row>
    <row r="21" spans="2:50" x14ac:dyDescent="0.25">
      <c r="AL21" s="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</row>
    <row r="22" spans="2:50" x14ac:dyDescent="0.25">
      <c r="B22" s="39" t="s">
        <v>63</v>
      </c>
      <c r="I22" s="9"/>
      <c r="J22" s="9"/>
      <c r="K22" s="9"/>
      <c r="L22" s="9"/>
      <c r="M22" s="3"/>
      <c r="N22" s="3"/>
      <c r="O22" s="3"/>
      <c r="AL22" s="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</row>
    <row r="23" spans="2:50" x14ac:dyDescent="0.25">
      <c r="J23" s="45"/>
      <c r="K23" s="9"/>
      <c r="L23" s="9"/>
      <c r="M23" s="3"/>
      <c r="N23" s="3"/>
      <c r="O23" s="3"/>
      <c r="AL23" s="58"/>
      <c r="AM23" s="56"/>
      <c r="AN23" s="55"/>
      <c r="AO23" s="57"/>
    </row>
    <row r="24" spans="2:50" x14ac:dyDescent="0.25">
      <c r="J24" s="46"/>
      <c r="K24" s="26"/>
      <c r="L24" s="26"/>
      <c r="M24" s="3"/>
      <c r="N24" s="3"/>
      <c r="O24" s="3"/>
      <c r="AL24" s="58"/>
      <c r="AM24" s="56"/>
      <c r="AN24" s="55"/>
      <c r="AO24" s="57"/>
    </row>
    <row r="25" spans="2:50" x14ac:dyDescent="0.25">
      <c r="J25" s="46"/>
      <c r="K25" s="14"/>
      <c r="L25" s="14"/>
      <c r="M25" s="3"/>
      <c r="N25" s="3"/>
      <c r="O25" s="3"/>
      <c r="AL25" s="58"/>
      <c r="AM25" s="56"/>
      <c r="AN25" s="55"/>
      <c r="AO25" s="57"/>
    </row>
    <row r="26" spans="2:50" x14ac:dyDescent="0.25">
      <c r="J26" s="46"/>
      <c r="K26" s="14"/>
      <c r="L26" s="14"/>
      <c r="M26" s="3"/>
      <c r="N26" s="3"/>
      <c r="O26" s="3"/>
      <c r="AL26" s="58"/>
      <c r="AM26" s="56"/>
      <c r="AN26" s="55"/>
      <c r="AO26" s="57"/>
    </row>
    <row r="27" spans="2:50" x14ac:dyDescent="0.25">
      <c r="J27" s="46"/>
      <c r="K27" s="3"/>
      <c r="L27" s="3"/>
      <c r="M27" s="3"/>
      <c r="N27" s="3"/>
      <c r="O27" s="3"/>
      <c r="AL27" s="58"/>
      <c r="AM27" s="56"/>
      <c r="AN27" s="55"/>
      <c r="AO27" s="57"/>
    </row>
    <row r="28" spans="2:50" x14ac:dyDescent="0.25">
      <c r="J28" s="46"/>
      <c r="K28" s="3"/>
      <c r="L28" s="3"/>
      <c r="M28" s="3"/>
      <c r="N28" s="3"/>
      <c r="O28" s="3"/>
      <c r="AL28" s="58"/>
      <c r="AM28" s="56"/>
      <c r="AN28" s="55"/>
      <c r="AO28" s="57"/>
    </row>
    <row r="29" spans="2:50" x14ac:dyDescent="0.25">
      <c r="J29" s="46"/>
      <c r="K29" s="3"/>
      <c r="L29" s="3"/>
      <c r="M29" s="3"/>
      <c r="N29" s="3"/>
      <c r="O29" s="3"/>
      <c r="AL29" s="54"/>
      <c r="AM29" s="56"/>
      <c r="AN29" s="55"/>
      <c r="AO29" s="55"/>
    </row>
    <row r="30" spans="2:50" x14ac:dyDescent="0.25">
      <c r="I30" s="3"/>
      <c r="J30" s="3"/>
      <c r="K30" s="3"/>
      <c r="L30" s="3"/>
      <c r="M30" s="3"/>
      <c r="N30" s="3"/>
      <c r="O30" s="3"/>
      <c r="AL30" s="3"/>
    </row>
    <row r="31" spans="2:50" x14ac:dyDescent="0.25">
      <c r="AL31" s="3"/>
    </row>
  </sheetData>
  <mergeCells count="30">
    <mergeCell ref="A1:AK1"/>
    <mergeCell ref="A2:A4"/>
    <mergeCell ref="B2:B4"/>
    <mergeCell ref="C2:Z2"/>
    <mergeCell ref="AA2:AK3"/>
    <mergeCell ref="C3:F3"/>
    <mergeCell ref="G3:K3"/>
    <mergeCell ref="M3:Z3"/>
    <mergeCell ref="B13:C13"/>
    <mergeCell ref="B20:F20"/>
    <mergeCell ref="AL2:AL4"/>
    <mergeCell ref="AM2:AM4"/>
    <mergeCell ref="AF5:AF10"/>
    <mergeCell ref="AA5:AA10"/>
    <mergeCell ref="AB5:AB10"/>
    <mergeCell ref="AC5:AC10"/>
    <mergeCell ref="AD5:AD10"/>
    <mergeCell ref="AE5:AE10"/>
    <mergeCell ref="AG5:AG10"/>
    <mergeCell ref="AH5:AH10"/>
    <mergeCell ref="AI5:AI10"/>
    <mergeCell ref="AJ5:AJ10"/>
    <mergeCell ref="AK5:AK10"/>
    <mergeCell ref="AL23:AL28"/>
    <mergeCell ref="AN2:AN4"/>
    <mergeCell ref="AO2:AR2"/>
    <mergeCell ref="AS2:AT3"/>
    <mergeCell ref="AU2:AU4"/>
    <mergeCell ref="AO3:AP3"/>
    <mergeCell ref="AQ3:AR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27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62465" r:id="rId4">
          <objectPr defaultSize="0" autoPict="0" r:id="rId5">
            <anchor moveWithCells="1">
              <from>
                <xdr:col>2</xdr:col>
                <xdr:colOff>209550</xdr:colOff>
                <xdr:row>3</xdr:row>
                <xdr:rowOff>123825</xdr:rowOff>
              </from>
              <to>
                <xdr:col>2</xdr:col>
                <xdr:colOff>447675</xdr:colOff>
                <xdr:row>3</xdr:row>
                <xdr:rowOff>561975</xdr:rowOff>
              </to>
            </anchor>
          </objectPr>
        </oleObject>
      </mc:Choice>
      <mc:Fallback>
        <oleObject progId="Equation.3" shapeId="62465" r:id="rId4"/>
      </mc:Fallback>
    </mc:AlternateContent>
    <mc:AlternateContent xmlns:mc="http://schemas.openxmlformats.org/markup-compatibility/2006">
      <mc:Choice Requires="x14">
        <oleObject progId="Equation.3" shapeId="62466" r:id="rId6">
          <objectPr defaultSize="0" autoPict="0" r:id="rId7">
            <anchor moveWithCells="1">
              <from>
                <xdr:col>6</xdr:col>
                <xdr:colOff>247650</xdr:colOff>
                <xdr:row>3</xdr:row>
                <xdr:rowOff>152400</xdr:rowOff>
              </from>
              <to>
                <xdr:col>6</xdr:col>
                <xdr:colOff>523875</xdr:colOff>
                <xdr:row>3</xdr:row>
                <xdr:rowOff>542925</xdr:rowOff>
              </to>
            </anchor>
          </objectPr>
        </oleObject>
      </mc:Choice>
      <mc:Fallback>
        <oleObject progId="Equation.3" shapeId="62466" r:id="rId6"/>
      </mc:Fallback>
    </mc:AlternateContent>
    <mc:AlternateContent xmlns:mc="http://schemas.openxmlformats.org/markup-compatibility/2006">
      <mc:Choice Requires="x14">
        <oleObject progId="Equation.3" shapeId="62467" r:id="rId8">
          <objectPr defaultSize="0" autoPict="0" r:id="rId9">
            <anchor moveWithCells="1">
              <from>
                <xdr:col>37</xdr:col>
                <xdr:colOff>514350</xdr:colOff>
                <xdr:row>3</xdr:row>
                <xdr:rowOff>1362075</xdr:rowOff>
              </from>
              <to>
                <xdr:col>39</xdr:col>
                <xdr:colOff>180975</xdr:colOff>
                <xdr:row>3</xdr:row>
                <xdr:rowOff>1609725</xdr:rowOff>
              </to>
            </anchor>
          </objectPr>
        </oleObject>
      </mc:Choice>
      <mc:Fallback>
        <oleObject progId="Equation.3" shapeId="62467" r:id="rId8"/>
      </mc:Fallback>
    </mc:AlternateContent>
    <mc:AlternateContent xmlns:mc="http://schemas.openxmlformats.org/markup-compatibility/2006">
      <mc:Choice Requires="x14">
        <oleObject progId="Equation.3" shapeId="62468" r:id="rId10">
          <objectPr defaultSize="0" autoPict="0" r:id="rId11">
            <anchor moveWithCells="1">
              <from>
                <xdr:col>41</xdr:col>
                <xdr:colOff>114300</xdr:colOff>
                <xdr:row>2</xdr:row>
                <xdr:rowOff>95250</xdr:rowOff>
              </from>
              <to>
                <xdr:col>42</xdr:col>
                <xdr:colOff>114300</xdr:colOff>
                <xdr:row>2</xdr:row>
                <xdr:rowOff>571500</xdr:rowOff>
              </to>
            </anchor>
          </objectPr>
        </oleObject>
      </mc:Choice>
      <mc:Fallback>
        <oleObject progId="Equation.3" shapeId="62468" r:id="rId10"/>
      </mc:Fallback>
    </mc:AlternateContent>
    <mc:AlternateContent xmlns:mc="http://schemas.openxmlformats.org/markup-compatibility/2006">
      <mc:Choice Requires="x14">
        <oleObject progId="Equation.3" shapeId="62469" r:id="rId12">
          <objectPr defaultSize="0" autoPict="0" r:id="rId5">
            <anchor moveWithCells="1">
              <from>
                <xdr:col>3</xdr:col>
                <xdr:colOff>209550</xdr:colOff>
                <xdr:row>3</xdr:row>
                <xdr:rowOff>123825</xdr:rowOff>
              </from>
              <to>
                <xdr:col>3</xdr:col>
                <xdr:colOff>447675</xdr:colOff>
                <xdr:row>3</xdr:row>
                <xdr:rowOff>561975</xdr:rowOff>
              </to>
            </anchor>
          </objectPr>
        </oleObject>
      </mc:Choice>
      <mc:Fallback>
        <oleObject progId="Equation.3" shapeId="62469" r:id="rId12"/>
      </mc:Fallback>
    </mc:AlternateContent>
    <mc:AlternateContent xmlns:mc="http://schemas.openxmlformats.org/markup-compatibility/2006">
      <mc:Choice Requires="x14">
        <oleObject progId="Equation.3" shapeId="62470" r:id="rId13">
          <objectPr defaultSize="0" autoPict="0" r:id="rId7">
            <anchor moveWithCells="1">
              <from>
                <xdr:col>7</xdr:col>
                <xdr:colOff>247650</xdr:colOff>
                <xdr:row>3</xdr:row>
                <xdr:rowOff>152400</xdr:rowOff>
              </from>
              <to>
                <xdr:col>7</xdr:col>
                <xdr:colOff>523875</xdr:colOff>
                <xdr:row>3</xdr:row>
                <xdr:rowOff>542925</xdr:rowOff>
              </to>
            </anchor>
          </objectPr>
        </oleObject>
      </mc:Choice>
      <mc:Fallback>
        <oleObject progId="Equation.3" shapeId="62470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ЛОС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2025-04-12T07:51:51Z</cp:lastPrinted>
  <dcterms:created xsi:type="dcterms:W3CDTF">2015-10-30T06:52:18Z</dcterms:created>
  <dcterms:modified xsi:type="dcterms:W3CDTF">2025-04-12T07:54:08Z</dcterms:modified>
</cp:coreProperties>
</file>