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-120" yWindow="-120" windowWidth="29040" windowHeight="15840"/>
  </bookViews>
  <sheets>
    <sheet name="30.09.2024" sheetId="8" r:id="rId1"/>
    <sheet name="30.06.2024" sheetId="7" r:id="rId2"/>
    <sheet name="31.03.2024" sheetId="6" r:id="rId3"/>
    <sheet name="Лист3" sheetId="3" r:id="rId4"/>
  </sheets>
  <definedNames>
    <definedName name="_xlnm.Print_Titles" localSheetId="1">'30.06.2024'!$3:$4</definedName>
    <definedName name="_xlnm.Print_Titles" localSheetId="0">'30.09.2024'!$3:$4</definedName>
    <definedName name="_xlnm.Print_Titles" localSheetId="2">'31.03.2024'!$3:$4</definedName>
    <definedName name="_xlnm.Print_Area" localSheetId="1">'30.06.2024'!$A$1:$T$52</definedName>
    <definedName name="_xlnm.Print_Area" localSheetId="0">'30.09.2024'!$A$1:$T$55</definedName>
    <definedName name="_xlnm.Print_Area" localSheetId="2">'31.03.2024'!$A$1:$T$45</definedName>
  </definedNames>
  <calcPr calcId="152511"/>
</workbook>
</file>

<file path=xl/calcChain.xml><?xml version="1.0" encoding="utf-8"?>
<calcChain xmlns="http://schemas.openxmlformats.org/spreadsheetml/2006/main">
  <c r="J18" i="8" l="1"/>
  <c r="G11" i="8" l="1"/>
  <c r="J15" i="8"/>
  <c r="K15" i="8"/>
  <c r="L15" i="8"/>
  <c r="M15" i="8"/>
  <c r="M41" i="8" s="1"/>
  <c r="N15" i="8"/>
  <c r="N41" i="8" s="1"/>
  <c r="G15" i="8"/>
  <c r="H15" i="8"/>
  <c r="P17" i="8"/>
  <c r="P16" i="8"/>
  <c r="P15" i="8" s="1"/>
  <c r="H41" i="8"/>
  <c r="P20" i="8"/>
  <c r="O20" i="8"/>
  <c r="H18" i="8"/>
  <c r="I18" i="8"/>
  <c r="K18" i="8"/>
  <c r="L18" i="8"/>
  <c r="M18" i="8"/>
  <c r="N18" i="8"/>
  <c r="G18" i="8"/>
  <c r="H26" i="8"/>
  <c r="I26" i="8"/>
  <c r="J26" i="8"/>
  <c r="K26" i="8"/>
  <c r="L26" i="8"/>
  <c r="M26" i="8"/>
  <c r="N26" i="8"/>
  <c r="G26" i="8"/>
  <c r="G41" i="8" l="1"/>
  <c r="O27" i="8" l="1"/>
  <c r="P27" i="8"/>
  <c r="O32" i="8"/>
  <c r="P29" i="8" l="1"/>
  <c r="O29" i="8"/>
  <c r="P19" i="8" l="1"/>
  <c r="P18" i="8" s="1"/>
  <c r="P39" i="8" l="1"/>
  <c r="O39" i="8"/>
  <c r="P38" i="8"/>
  <c r="O38" i="8"/>
  <c r="O37" i="8" s="1"/>
  <c r="N37" i="8"/>
  <c r="M37" i="8"/>
  <c r="L37" i="8"/>
  <c r="K37" i="8"/>
  <c r="J37" i="8"/>
  <c r="I37" i="8"/>
  <c r="H37" i="8"/>
  <c r="G37" i="8"/>
  <c r="G25" i="8" s="1"/>
  <c r="O35" i="8"/>
  <c r="O34" i="8"/>
  <c r="P33" i="8"/>
  <c r="N33" i="8"/>
  <c r="N25" i="8" s="1"/>
  <c r="M33" i="8"/>
  <c r="L33" i="8"/>
  <c r="K33" i="8"/>
  <c r="J33" i="8"/>
  <c r="J25" i="8" s="1"/>
  <c r="I33" i="8"/>
  <c r="I25" i="8" s="1"/>
  <c r="H33" i="8"/>
  <c r="G33" i="8"/>
  <c r="P31" i="8"/>
  <c r="O31" i="8"/>
  <c r="P30" i="8"/>
  <c r="O30" i="8"/>
  <c r="P28" i="8"/>
  <c r="P26" i="8" s="1"/>
  <c r="O28" i="8"/>
  <c r="O26" i="8" s="1"/>
  <c r="M25" i="8"/>
  <c r="L25" i="8"/>
  <c r="H25" i="8"/>
  <c r="P24" i="8"/>
  <c r="O24" i="8"/>
  <c r="P23" i="8"/>
  <c r="O23" i="8"/>
  <c r="P22" i="8"/>
  <c r="O22" i="8"/>
  <c r="N21" i="8"/>
  <c r="M21" i="8"/>
  <c r="L21" i="8"/>
  <c r="K21" i="8"/>
  <c r="J21" i="8"/>
  <c r="I21" i="8"/>
  <c r="H21" i="8"/>
  <c r="G21" i="8"/>
  <c r="O19" i="8"/>
  <c r="O18" i="8" s="1"/>
  <c r="O17" i="8"/>
  <c r="O16" i="8"/>
  <c r="I15" i="8"/>
  <c r="P14" i="8"/>
  <c r="O14" i="8"/>
  <c r="P13" i="8"/>
  <c r="O13" i="8"/>
  <c r="P12" i="8"/>
  <c r="O12" i="8"/>
  <c r="N11" i="8"/>
  <c r="M11" i="8"/>
  <c r="L11" i="8"/>
  <c r="K11" i="8"/>
  <c r="J11" i="8"/>
  <c r="I11" i="8"/>
  <c r="H11" i="8"/>
  <c r="P10" i="8"/>
  <c r="O10" i="8"/>
  <c r="P9" i="8"/>
  <c r="O9" i="8"/>
  <c r="P8" i="8"/>
  <c r="O8" i="8"/>
  <c r="N7" i="8"/>
  <c r="N6" i="8" s="1"/>
  <c r="M7" i="8"/>
  <c r="M6" i="8" s="1"/>
  <c r="L7" i="8"/>
  <c r="K7" i="8"/>
  <c r="J7" i="8"/>
  <c r="J6" i="8" s="1"/>
  <c r="I7" i="8"/>
  <c r="I6" i="8" s="1"/>
  <c r="L6" i="8"/>
  <c r="K6" i="8"/>
  <c r="H6" i="8"/>
  <c r="G6" i="8"/>
  <c r="O15" i="8" l="1"/>
  <c r="J41" i="8"/>
  <c r="K41" i="8"/>
  <c r="L41" i="8"/>
  <c r="O11" i="8"/>
  <c r="I41" i="8"/>
  <c r="O7" i="8"/>
  <c r="O6" i="8" s="1"/>
  <c r="O33" i="8"/>
  <c r="P37" i="8"/>
  <c r="O21" i="8"/>
  <c r="P21" i="8"/>
  <c r="K25" i="8"/>
  <c r="O25" i="8" s="1"/>
  <c r="P7" i="8"/>
  <c r="P6" i="8" s="1"/>
  <c r="P11" i="8"/>
  <c r="P25" i="8"/>
  <c r="O34" i="7"/>
  <c r="G34" i="7"/>
  <c r="H34" i="7"/>
  <c r="I34" i="7"/>
  <c r="J34" i="7"/>
  <c r="L34" i="7"/>
  <c r="M34" i="7"/>
  <c r="N34" i="7"/>
  <c r="K34" i="7"/>
  <c r="O36" i="7"/>
  <c r="P36" i="7"/>
  <c r="P34" i="7" s="1"/>
  <c r="G30" i="7"/>
  <c r="H30" i="7"/>
  <c r="I30" i="7"/>
  <c r="J30" i="7"/>
  <c r="L30" i="7"/>
  <c r="M30" i="7"/>
  <c r="N30" i="7"/>
  <c r="K30" i="7"/>
  <c r="O32" i="7"/>
  <c r="O31" i="7"/>
  <c r="G24" i="7"/>
  <c r="H24" i="7"/>
  <c r="I24" i="7"/>
  <c r="J24" i="7"/>
  <c r="K24" i="7"/>
  <c r="L24" i="7"/>
  <c r="M24" i="7"/>
  <c r="N24" i="7"/>
  <c r="O29" i="7"/>
  <c r="P29" i="7"/>
  <c r="O41" i="8" l="1"/>
  <c r="P41" i="8"/>
  <c r="O18" i="7"/>
  <c r="O16" i="7" l="1"/>
  <c r="O17" i="7"/>
  <c r="K15" i="7"/>
  <c r="I15" i="7"/>
  <c r="O15" i="7" l="1"/>
  <c r="P35" i="7"/>
  <c r="O35" i="7"/>
  <c r="P30" i="7"/>
  <c r="L23" i="7"/>
  <c r="P28" i="7"/>
  <c r="O28" i="7"/>
  <c r="P27" i="7"/>
  <c r="O27" i="7"/>
  <c r="P26" i="7"/>
  <c r="O26" i="7"/>
  <c r="P25" i="7"/>
  <c r="O25" i="7"/>
  <c r="H23" i="7"/>
  <c r="G23" i="7"/>
  <c r="N23" i="7"/>
  <c r="P22" i="7"/>
  <c r="O22" i="7"/>
  <c r="P21" i="7"/>
  <c r="O21" i="7"/>
  <c r="P20" i="7"/>
  <c r="O20" i="7"/>
  <c r="N19" i="7"/>
  <c r="M19" i="7"/>
  <c r="L19" i="7"/>
  <c r="K19" i="7"/>
  <c r="J19" i="7"/>
  <c r="I19" i="7"/>
  <c r="H19" i="7"/>
  <c r="G19" i="7"/>
  <c r="P14" i="7"/>
  <c r="O14" i="7"/>
  <c r="P13" i="7"/>
  <c r="O13" i="7"/>
  <c r="P12" i="7"/>
  <c r="O12" i="7"/>
  <c r="N11" i="7"/>
  <c r="M11" i="7"/>
  <c r="L11" i="7"/>
  <c r="K11" i="7"/>
  <c r="J11" i="7"/>
  <c r="I11" i="7"/>
  <c r="H11" i="7"/>
  <c r="G11" i="7"/>
  <c r="P10" i="7"/>
  <c r="O10" i="7"/>
  <c r="P9" i="7"/>
  <c r="O9" i="7"/>
  <c r="P8" i="7"/>
  <c r="O8" i="7"/>
  <c r="N7" i="7"/>
  <c r="N6" i="7" s="1"/>
  <c r="M7" i="7"/>
  <c r="M6" i="7" s="1"/>
  <c r="L7" i="7"/>
  <c r="L6" i="7" s="1"/>
  <c r="K7" i="7"/>
  <c r="K6" i="7" s="1"/>
  <c r="J7" i="7"/>
  <c r="J6" i="7" s="1"/>
  <c r="I7" i="7"/>
  <c r="I6" i="7" s="1"/>
  <c r="H6" i="7"/>
  <c r="G6" i="7"/>
  <c r="L38" i="7" l="1"/>
  <c r="O30" i="7"/>
  <c r="P24" i="7"/>
  <c r="O24" i="7"/>
  <c r="N38" i="7"/>
  <c r="G38" i="7"/>
  <c r="H38" i="7"/>
  <c r="P7" i="7"/>
  <c r="P6" i="7" s="1"/>
  <c r="O7" i="7"/>
  <c r="O6" i="7" s="1"/>
  <c r="J23" i="7"/>
  <c r="J38" i="7" s="1"/>
  <c r="M23" i="7"/>
  <c r="M38" i="7" s="1"/>
  <c r="P19" i="7"/>
  <c r="O11" i="7"/>
  <c r="I23" i="7"/>
  <c r="I38" i="7" s="1"/>
  <c r="P11" i="7"/>
  <c r="K23" i="7"/>
  <c r="K38" i="7" s="1"/>
  <c r="O19" i="7"/>
  <c r="P12" i="6"/>
  <c r="O12" i="6"/>
  <c r="H20" i="6"/>
  <c r="I20" i="6"/>
  <c r="J20" i="6"/>
  <c r="K20" i="6"/>
  <c r="L20" i="6"/>
  <c r="M20" i="6"/>
  <c r="N20" i="6"/>
  <c r="G20" i="6"/>
  <c r="P29" i="6"/>
  <c r="O29" i="6"/>
  <c r="P23" i="7" l="1"/>
  <c r="P38" i="7" s="1"/>
  <c r="O23" i="7"/>
  <c r="O38" i="7" s="1"/>
  <c r="P22" i="6"/>
  <c r="P23" i="6"/>
  <c r="P24" i="6"/>
  <c r="P21" i="6"/>
  <c r="O22" i="6"/>
  <c r="O23" i="6"/>
  <c r="O24" i="6"/>
  <c r="O21" i="6"/>
  <c r="O28" i="6"/>
  <c r="P28" i="6"/>
  <c r="H28" i="6"/>
  <c r="I28" i="6"/>
  <c r="J28" i="6"/>
  <c r="K28" i="6"/>
  <c r="L28" i="6"/>
  <c r="M28" i="6"/>
  <c r="N28" i="6"/>
  <c r="G28" i="6"/>
  <c r="H6" i="6" l="1"/>
  <c r="G6" i="6"/>
  <c r="P9" i="6" l="1"/>
  <c r="P10" i="6"/>
  <c r="P8" i="6"/>
  <c r="P14" i="6"/>
  <c r="P13" i="6"/>
  <c r="O14" i="6"/>
  <c r="O13" i="6"/>
  <c r="P17" i="6" l="1"/>
  <c r="P18" i="6"/>
  <c r="P16" i="6"/>
  <c r="O17" i="6"/>
  <c r="O18" i="6"/>
  <c r="O16" i="6"/>
  <c r="O15" i="6" l="1"/>
  <c r="H11" i="6" l="1"/>
  <c r="I11" i="6"/>
  <c r="J11" i="6"/>
  <c r="K11" i="6"/>
  <c r="L11" i="6"/>
  <c r="M11" i="6"/>
  <c r="N11" i="6"/>
  <c r="O11" i="6"/>
  <c r="P11" i="6"/>
  <c r="G11" i="6"/>
  <c r="P25" i="6" l="1"/>
  <c r="O25" i="6"/>
  <c r="H25" i="6"/>
  <c r="I25" i="6"/>
  <c r="J25" i="6"/>
  <c r="K25" i="6"/>
  <c r="K19" i="6" s="1"/>
  <c r="L25" i="6"/>
  <c r="M25" i="6"/>
  <c r="N25" i="6"/>
  <c r="G25" i="6"/>
  <c r="J7" i="6" l="1"/>
  <c r="J6" i="6" s="1"/>
  <c r="K7" i="6"/>
  <c r="K6" i="6" s="1"/>
  <c r="L7" i="6"/>
  <c r="L6" i="6" s="1"/>
  <c r="M7" i="6"/>
  <c r="M6" i="6" s="1"/>
  <c r="N7" i="6"/>
  <c r="N6" i="6" s="1"/>
  <c r="I7" i="6"/>
  <c r="I6" i="6" s="1"/>
  <c r="I19" i="6" l="1"/>
  <c r="J19" i="6"/>
  <c r="L19" i="6"/>
  <c r="M19" i="6"/>
  <c r="N19" i="6"/>
  <c r="H19" i="6"/>
  <c r="G19" i="6"/>
  <c r="O19" i="6" l="1"/>
  <c r="P19" i="6"/>
  <c r="P20" i="6"/>
  <c r="O20" i="6" l="1"/>
  <c r="N15" i="6"/>
  <c r="N31" i="6" s="1"/>
  <c r="M15" i="6"/>
  <c r="M31" i="6" s="1"/>
  <c r="L15" i="6"/>
  <c r="L31" i="6" s="1"/>
  <c r="K15" i="6"/>
  <c r="K31" i="6" s="1"/>
  <c r="J15" i="6"/>
  <c r="J31" i="6" s="1"/>
  <c r="I15" i="6"/>
  <c r="I31" i="6" s="1"/>
  <c r="H15" i="6"/>
  <c r="H31" i="6" s="1"/>
  <c r="G15" i="6"/>
  <c r="G31" i="6" s="1"/>
  <c r="O10" i="6"/>
  <c r="O9" i="6"/>
  <c r="O8" i="6"/>
  <c r="O7" i="6" l="1"/>
  <c r="O6" i="6" s="1"/>
  <c r="O31" i="6" s="1"/>
  <c r="P7" i="6"/>
  <c r="P6" i="6" s="1"/>
  <c r="P15" i="6"/>
  <c r="P31" i="6" l="1"/>
</calcChain>
</file>

<file path=xl/sharedStrings.xml><?xml version="1.0" encoding="utf-8"?>
<sst xmlns="http://schemas.openxmlformats.org/spreadsheetml/2006/main" count="381" uniqueCount="135">
  <si>
    <t>№</t>
  </si>
  <si>
    <t>Срок реализации</t>
  </si>
  <si>
    <t>Ответственный исполнитель</t>
  </si>
  <si>
    <t>Выполнение работ, на основании муниципальных контрактов, предметом которых является одновременное выполнение работ по проектированию, строительству и вводу в эксплуатацию объектов капитального строительства, приобретение жилых помещений в многоквартирных домах для расселения многоквартирных домов, признанных аварийными до 1 января 2017 года в связи с физическим износом и подлежащих сносу или реконструкции</t>
  </si>
  <si>
    <t>Срок ввода объектов в эксплуатацию:</t>
  </si>
  <si>
    <t>Наименование регионального проекта</t>
  </si>
  <si>
    <t>Проведение ремонта автомобильных дорог местного значения:</t>
  </si>
  <si>
    <t>7.1</t>
  </si>
  <si>
    <t>7.2</t>
  </si>
  <si>
    <t>7.3</t>
  </si>
  <si>
    <t>№ проекта</t>
  </si>
  <si>
    <t>План</t>
  </si>
  <si>
    <t>Факт</t>
  </si>
  <si>
    <t>Наименование мероприятия регионального проекта</t>
  </si>
  <si>
    <t>Соглашение о предоставлении  межбюджетного трансферта, имеющего целевое назначение</t>
  </si>
  <si>
    <t>Наименование  муниципальной программы, подпрограммы, мероприятия</t>
  </si>
  <si>
    <t>Федеральный бюджет                       (в рамках соглашения)</t>
  </si>
  <si>
    <t>Областной бюджет                                (в рамках соглашения)</t>
  </si>
  <si>
    <t>Муниципальные контракты                                                       (реестровые номера)</t>
  </si>
  <si>
    <t>Сведения о реализации региональных проектов в муниципальном образовании «Северодвинск»</t>
  </si>
  <si>
    <t xml:space="preserve">Муниципальная программа                         «Развитие жилищного строительства Северодвинска»                               подпрограмма 1 «Содействие развитию жилищного строительства Северодвинска»                                                     мероприятие 1.01 «Проектирование и строительство многоквартирных домов» </t>
  </si>
  <si>
    <t>Формирование комфортной городской среды                                                             (национальный проект                                                        «Жилье и городская среда»)</t>
  </si>
  <si>
    <t>Внебюджетные источники*</t>
  </si>
  <si>
    <t>Всего</t>
  </si>
  <si>
    <t>Терновая Т.В.</t>
  </si>
  <si>
    <t xml:space="preserve">Благоустройство общественной территории </t>
  </si>
  <si>
    <t xml:space="preserve">Муниципальная программа «Обеспечение комфортного и безопасного проживания населения на территории муниципального образования «Северодвинск»»                                                                                                                         подпрограмма 4 «Благоустройство территории муниципального образования «Северодвинск»                                                 мероприятие 2.05 «Выполнение работ по благоустройству придомовых и общественных территорий в рамках приоритетного проекта «Формирование комфортной городской среды» </t>
  </si>
  <si>
    <t>Муниципальная программа «Обеспечение комфортного и безопасного  проживания населения на территории муниципального образования «Северодвинск»                            подпрограмма 3  «Обеспечение сохранности автомобильных дорог муниципального образования «Северодвиснк»                              мероприятие 1.10  «Обеспечение дорожной деятельности в рамках реализации национального проекта «Безопасные и качественные автомобильные дороги»</t>
  </si>
  <si>
    <t>Туфанов М.А.</t>
  </si>
  <si>
    <t xml:space="preserve">Формирование современной комфортной городской среды </t>
  </si>
  <si>
    <t xml:space="preserve">Дополнительное соглашение от 26.11.2021 № 10 к соглашению от 30 мая 2019 года № 11/2019  о предоставлении субсидии из областного бюджета местному бюджету  на софинансирование капитальных вложений в объекты муниципальной собственности муниципальных образований Архангельской области
</t>
  </si>
  <si>
    <t>* - внебюджетные источники:  Фонд содействия реформированию ЖКХ</t>
  </si>
  <si>
    <t xml:space="preserve">Региональная и местная дорожная сеть  (национальный проект                                                                            «Безопасные качественные  дороги») </t>
  </si>
  <si>
    <t xml:space="preserve">Местный бюджет                               </t>
  </si>
  <si>
    <t>8</t>
  </si>
  <si>
    <t>Благоустройство дворовых территорий</t>
  </si>
  <si>
    <t>8.1</t>
  </si>
  <si>
    <t>9</t>
  </si>
  <si>
    <t>Исполнение гарантийных обязательств</t>
  </si>
  <si>
    <t>10</t>
  </si>
  <si>
    <t>Подготовка проектной документации</t>
  </si>
  <si>
    <t>10.1</t>
  </si>
  <si>
    <t>Нераспределенные лимиты</t>
  </si>
  <si>
    <t>по состоянию на 31.03.2024</t>
  </si>
  <si>
    <t>Муниципальная программа «Молодежь Северодвинска"  мероприятие 2.04. "Проведение ремонтных работ в МАУ Молодежный центр"</t>
  </si>
  <si>
    <t>«Развитие системы поддержки молодежи («Молодежь России»)» (национальный проект "Образование")</t>
  </si>
  <si>
    <t>Патриотическое воспитание граждан России (национальный проект "Образование")</t>
  </si>
  <si>
    <t>Успех каждого ребенка (национальный проект "Образование")</t>
  </si>
  <si>
    <t>Проведение ремонта дорог местного значения: ул. Лебедева, четная сторона (от ул. Юбилейной 
до ул. Кирилкина)</t>
  </si>
  <si>
    <t>Проведение ремонта дорог местного значения: ул. Октябрьская 
(от ул. Логинова 
до ул. Ричарда Ченслера)</t>
  </si>
  <si>
    <t>Проведение ремонта дорог местного значения: ул. Первомайская 
(от ул. Пионерской 
до просп. Труда)</t>
  </si>
  <si>
    <t>Никитин Н.Н.</t>
  </si>
  <si>
    <t xml:space="preserve"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(для муниципальных общеобразовательных организаций) </t>
  </si>
  <si>
    <t>Муниципальная программа «Развитие образования Северодвинска» мероприятие:  2.08.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</si>
  <si>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Соглашение о предоставлении иного межбюджетного трансферта, имеющего целевое назначение, из бюджета Архангельской области бюджету городского округа Архангельской области "Северодвинск" на финансовое обеспечение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от 09.02.2024 № 11730000-1-2024-008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</si>
  <si>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общеобразовательных программ, для создания информационных систем в образовательных организациях (иные межбюджетные трансферты бюджетам муниципальных районов, муниципальных округов Архангельской области (создание новых мест в образовательных организациях различных типов для реализации дополнительных общеразвивающих программ всех направленностей))</t>
  </si>
  <si>
    <t xml:space="preserve">Муниципальная программа «Развитие образования Северодвинска» мероприятие : 2.04. Проведение мероприятий, направленных на обновление материально-технической базы муниципальных общеобразовательных организаций
Мероприятие 3.04. Проведение мероприятий, направленных на обновление материально-технической базы муниципальных образовательных организаций дополнительного образования
</t>
  </si>
  <si>
    <t xml:space="preserve">Соглашения о предоставлении иного межбюджетного трансферта, имеющего целевое назначение, из бюджета Архангельской области в бюджетот 26.03.2024 № 11730000-1-2024-026 </t>
  </si>
  <si>
    <t>Е.Н. Комарова</t>
  </si>
  <si>
    <t>Обеспечение устойчивого сокращения непригодного для проживания жилищного фонда (национальный проект  «Жилье и городская среда»)</t>
  </si>
  <si>
    <t>Муниципальная программа «Развитие жилищного строительства Северодвинска»  
подпрограмма 1 «Содействие развитию жилищного строительства Северодвинска» 
Мероприятие 2.01 «Выплата возмещения лицам, являющимся собственниками жилых помещений, расположенных в аварийных многоквартирных домах»</t>
  </si>
  <si>
    <t>Переселение собсьтвенников путем выплаты им возмещения взамен изымаемых жилых помещений в рамках адресной программы Архангельской области "Переселение граждан из аварийного жилищного фонда на 2019-2025 годы", утвержденной постановлением Правительства Архангельской области от 26.03.2019 № 153-пп</t>
  </si>
  <si>
    <t xml:space="preserve">Дополнительное соглашения № 14/2023 от 31.01.2024 и № 15/2023 от 20.03.2024 
к Соглашению о предоставлении субсидии из областного бюджета бюджету муниципального образования Архангельской области от 03.02.2020 № 2/2020; субвенций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 развития малоэтажного жилищного строительства (на обеспечение собственников жилыми помещениями в форме субсидии)
</t>
  </si>
  <si>
    <t>Мероприятие реализуется (срок завершения программы переселения 
2019-2025 годы)</t>
  </si>
  <si>
    <t>И.Д. Леонтьев</t>
  </si>
  <si>
    <t xml:space="preserve">Соглашение о предосьавлении федеральному бюджетному или автономному учреждению субсидии в соответсвии с абзацемвторым пункта 1 статьи 78.1 Бюджетного кодекса Российской Федерации от 11.04.2024 № 20-2024-080947 </t>
  </si>
  <si>
    <t>Реализация программы комплексного развития молодежной политики в регионах Российской Федерации "Регион для молодых" (субсидии бюджетам муниципальных районов, муниципальных округов, городских округов, городских и сельских поселений Архангельской области)</t>
  </si>
  <si>
    <t>Объем финансирования в 2024 году, тыс. руб.</t>
  </si>
  <si>
    <t>31.12.2024</t>
  </si>
  <si>
    <t>мероприятие реализуется</t>
  </si>
  <si>
    <t xml:space="preserve">Благоустройство общественной территории по улице Ломоносова от проспекта Труда до проспекта Морского </t>
  </si>
  <si>
    <t>Благоустройство общественной территория, расположенная в районе многоквартирного дома № 23 по проспекту Труда</t>
  </si>
  <si>
    <t>7.4</t>
  </si>
  <si>
    <t>Проведение строительного контроля за выполнением работ по благоустройству общественной территории по  ул. Ломоносова от просп. Труда до просп. Морского</t>
  </si>
  <si>
    <t>Проведение строительного контроля за выполнением работ по благоустройству общественной территории, расположенной в районе МКД дома № 23 по проспекту Труда</t>
  </si>
  <si>
    <t>Подготовка проектной документации на благоустройство общественной территории, расположенной на пересечении просп. Морского и ул. Советских Космонавтов</t>
  </si>
  <si>
    <t>Соглашение о предоставлении субсидии из бюджета Архангельской области бюджету городского округа Архангельской области «Северодвинск» на реализацию муниципальных программ формирования современной городской среды в 2023  году и на плановый период 2024, 2025 годы от 31.01.2023 № 11730000-1-2023-013</t>
  </si>
  <si>
    <t>от 25.12.2023 
№ 322-23-КЖКХ</t>
  </si>
  <si>
    <t>от 25.03.2024 
№ 033-24-КЖКХ</t>
  </si>
  <si>
    <t>от 16.02.2024 
№ 24КЖКХ-025</t>
  </si>
  <si>
    <t>от 26.03.2024 
№ 24КЖКХ-057</t>
  </si>
  <si>
    <t>от 01.08.2023
МК 23КЖКХ-185</t>
  </si>
  <si>
    <t>от 29.01.2023 
№ 340-23-КЖКХ</t>
  </si>
  <si>
    <t>Справкой-уведомлением № 46 об изменении бюджетных ассигнованиях из областного бюджета на 2024-2026 г. от 16.01.2024 на финансовое обеспечение дорожной деятельности в рамках реализации национального проекта «Безопасные и качественные дороги» (иные межбюджетные трансферты бюджетам муниципального округа и городских округов Архангельской области, включенных в Архангельскую агломерацию (сверх соглашения с федеральным органом государственной власти)) выделены ассигнования из областного бюджета на 2024 год в размере 210 000 000,00 руб.</t>
  </si>
  <si>
    <t>по состоянию на 30.06.2024</t>
  </si>
  <si>
    <t>Спорт - норма жизни (национальный проект «Демография»)</t>
  </si>
  <si>
    <t>Государственная поддержка организаций, входящих в систему спортивной подготовки (субсидии бюджетам муниципальных районов, муниципальных округов и городских округов Архангельской области (сверх соглашения с федеральным органом государственной власти))</t>
  </si>
  <si>
    <t>Соглашение № 263-24-20-пф-009</t>
  </si>
  <si>
    <t>не предусмотрены</t>
  </si>
  <si>
    <t>Павлов В.Л.</t>
  </si>
  <si>
    <t xml:space="preserve">Создание условий для вовлечения обучающихся в муниципальных образовательных организациях в деятельность по профилактике дорожно-транспортного травматизма </t>
  </si>
  <si>
    <t>Безопасность дорожного движения (национальный проект «Безопасные качественные  дороги»)</t>
  </si>
  <si>
    <t>«Развитие системы поддержки молодежи («Молодежь России»)» (национальный проект «Образование»)</t>
  </si>
  <si>
    <t>Реализация программы комплексного развития молодежной политики в регионах Российской Федерации «Регион для молодых» (субсидии бюджетам муниципальных районов, муниципальных округов, городских округов, городских и сельских поселений Архангельской области)</t>
  </si>
  <si>
    <t>Комарова Е.Н.</t>
  </si>
  <si>
    <t>Переселение собственников путем выплаты им возмещения взамен изымаемых жилых помещений в рамках адресной программы Архангельской области «Переселение граждан из аварийного жилищного фонда на 2019-2025 годы», утвержденной постановлением Правительства Архангельской области от 26.03.2019 № 153-пп</t>
  </si>
  <si>
    <t>Муниципальная программа «Молодежь Северодвинска»  мероприятие 2.04. «Проведение ремонтных работ в МАУ Молодежный центр»</t>
  </si>
  <si>
    <t>Соглашение о предоставлении иного межбюджетного трансферта, имеющего целевое назначение, из бюджета Архангельской области бюджету городского округа Архангельской области «Северодвинск» на финансовое обеспечение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от 09.02.2024 № 11730000-1-2024-008</t>
  </si>
  <si>
    <t>Успех каждого ребенка (национальный проект «Образование»)</t>
  </si>
  <si>
    <t xml:space="preserve">Муниципальная программа «Развитие образования Северодвинска» мероприятие 2.04. Проведение мероприятий, направленных на обновление материально-технической базы муниципальных общеобразовательных организаций
</t>
  </si>
  <si>
    <t>Муниципальная программа «Развитие образования Северодвинска»,     подпрограмма «Развитие общего и дополнительного образования детей», мероприятие 6.04. Проведение мероприятий, направленных на оснащение муниципальных образовательных организаций современным спортивным оборудованием, инвентарем, спортивной формой, сертификацию спортивных объектов, в том числе для детей родители которых участвуют в СВО</t>
  </si>
  <si>
    <t>Муниципальная программа «Развитие физической культуры и спорта Северодвинска», подпрограмма «Повышение интереса различных категорий населения к регулярным занятиям физической культурой и спортом», мероприятие 1.12 «Реализация дополнительных образовательных программ спортивной подготовки по олимпийским видам спорта в муниципальных учреждениях»</t>
  </si>
  <si>
    <t>Муниципальная программа «Развитие образования Северодвинска»,  Подпрограмма «Развитие общего и  дополнительного образования детей», Мероприятие 4.04. Создание условий для вовлечения обучающихся муниципальных образовательных организаций в деятельность по профилактике дорожно-транспортного травматизма</t>
  </si>
  <si>
    <t>Соглашение о предоставлении субсидии из областного бюджета бюджету городского округа Архангельской области «Северодвинск» от 13.06.2024 № 075-24-20-пф-24-072</t>
  </si>
  <si>
    <t>Муниципальная программа «Обеспечение комфортного и безопасного  проживания населения на территории муниципального образования «Северодвинск»                            подпрограмма 3  «Обеспечение сохранности автомобильных дорог»                              мероприятие 1.02  «Обеспечение дорожной деятельности в рамках реализации национального проекта «Безопасные качественные автомобильные дороги»</t>
  </si>
  <si>
    <t xml:space="preserve">Муниципальная программа «Обеспечение комфортного и безопасного проживания населения на территории муниципального образования «Северодвинск»                                                                                                                         подпрограмма 4 «Благоустройство территории»                                                 мероприятие 2.04 «Выполнение работ по благоустройству придомовых и общественных территорий в рамках регионального проекта «Формирование комфортной городской среды в Архангельской области» </t>
  </si>
  <si>
    <t>* - внебюджетные источники:  средства публично-правовой компании «Фонд развития территорий»</t>
  </si>
  <si>
    <t>7.5</t>
  </si>
  <si>
    <t>Благоустройство общественной территории «Аллея молодежи», расположенной вдоль просп. Труда от ул. Карла Маркса до ул. Ломоносова (гарантия)</t>
  </si>
  <si>
    <t>от 02.05.2024
№ 077-24-КЖКХ</t>
  </si>
  <si>
    <t>Благоустройство дворовой территории МКД № 116 по улице Ломоносова (гарантия)</t>
  </si>
  <si>
    <t>8.2</t>
  </si>
  <si>
    <t>Проведение строительного контроля за выполнением работ по благоустройству дворовой территории МКД № 116 по улице Ломоносова</t>
  </si>
  <si>
    <t>10.2</t>
  </si>
  <si>
    <t xml:space="preserve">Подготовка проектной документации на благоустройство дворовой территории МКД № 17 по улице Дзержинского </t>
  </si>
  <si>
    <t xml:space="preserve">Соглашение о предоставлении федеральному бюджетному или автономному учреждению субсидии в соответсвии с абзацем вторым пункта 1 статьи 78.1 Бюджетного кодекса Российской Федерации от 11.04.2024 № 20-2024-080947 </t>
  </si>
  <si>
    <t>Патриотическое воспитание граждан России (национальный проект «Образование»)</t>
  </si>
  <si>
    <t>по состоянию на 30.09.2024</t>
  </si>
  <si>
    <t>идет прием выполненных работ</t>
  </si>
  <si>
    <t xml:space="preserve">Благоустройство общественной территории, расположенная на пересечении просп. Морского
и ул. Советских Космонавтов </t>
  </si>
  <si>
    <t>от 02.07.2024 
№ 149-24-КЖКХ</t>
  </si>
  <si>
    <t>До окончания работ по благоустройству</t>
  </si>
  <si>
    <t xml:space="preserve">Проведение строительного контроля за выполнением работ по благоустройству общественной территории, расположенной на пересечении просп. Морского
и ул. Советских Космонавтов </t>
  </si>
  <si>
    <t>7.6</t>
  </si>
  <si>
    <t>22.07.2024
24КЖКХ-155</t>
  </si>
  <si>
    <t>22.04.2024 
072-24-КЖКХ</t>
  </si>
  <si>
    <t>от 24.04.2024
24КЖКХ-081</t>
  </si>
  <si>
    <t>от 03.05.2024
080-24-КЖКХ</t>
  </si>
  <si>
    <t>мероприятие реализуется с нарушением сроков исполнения муниципального контракта, будут начислены пени</t>
  </si>
  <si>
    <t>Мероприятие реализуется (31.12.2024 срок завершения программы переселения 
2019-2025 годы)</t>
  </si>
  <si>
    <t>В Администрацию Северодвинска 04.10.2024 поступило на согласование дополнительное соглашение № 16/2024 к Соглашению о предоставлении субсидии из областного бюджета бюджету муниципального образования Архангельской области от 03.02.2020 № 2/2020, в соответствии с которым срок реализации мероприятий программы переселения, в том числе по выплате собственникам денежного возмещения за изымаемое у них аварийное жилье, продлевается до 31.12.2024</t>
  </si>
  <si>
    <t xml:space="preserve">Муниципальная программа «Обеспечение комфортного и безопасного  проживания населения на территории муниципального образования «Северодвинск»                            подпрограмма 3  «Обеспечение сохранности автомобильных дорог»   Мероприятие 2.01 «Выполнение работ по обеспечению безопасности дорожного движения на автомобильных дорогах» </t>
  </si>
  <si>
    <t xml:space="preserve">Модернизация нерегулируемых пешеходных переходов, светофорных объектов и установка светофорных объектов, пешеходных ограждений на автомобильных дорогах общего пользования местного значения
Выполнение работ по устройству искусственных дорожных неровностей в районе дома № 87 по ул. Ломоносова и на ул. Комсомольской в районе ул. Профсоюзной в городе Северодвинске 
</t>
  </si>
  <si>
    <t>Соглашение о предоставлении субсидии из областного бюджета бюджету городского округа Архангельской области "Северодвинск" № Т026-9</t>
  </si>
  <si>
    <t>от 26.09.2024 
№ 234-24 КЖКХ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</si>
</sst>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000"/>
    <numFmt numFmtId="167" formatCode="#,##0.000000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4">
    <xf numFmtId="0" fontId="0" fillId="0" borderId="0"/>
    <xf numFmtId="0" fontId="8" fillId="0" borderId="0"/>
    <xf numFmtId="164" fontId="8" fillId="0" borderId="0" applyFont="0" applyFill="0" applyBorder="0" applyAlignment="0" applyProtection="0"/>
    <xf numFmtId="0" fontId="10" fillId="0" borderId="0"/>
  </cellStyleXfs>
  <cellXfs count="221">
    <xf numFmtId="0" fontId="0" fillId="0" borderId="0" xfId="0"/>
    <xf numFmtId="4" fontId="0" fillId="0" borderId="0" xfId="0" applyNumberFormat="1"/>
    <xf numFmtId="0" fontId="7" fillId="0" borderId="0" xfId="0" applyFont="1"/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4" fontId="0" fillId="2" borderId="0" xfId="0" applyNumberFormat="1" applyFill="1"/>
    <xf numFmtId="167" fontId="0" fillId="2" borderId="0" xfId="0" applyNumberFormat="1" applyFill="1"/>
    <xf numFmtId="166" fontId="0" fillId="2" borderId="0" xfId="0" applyNumberFormat="1" applyFill="1"/>
    <xf numFmtId="166" fontId="9" fillId="2" borderId="0" xfId="0" applyNumberFormat="1" applyFont="1" applyFill="1"/>
    <xf numFmtId="0" fontId="6" fillId="0" borderId="1" xfId="0" applyFont="1" applyBorder="1" applyAlignment="1">
      <alignment horizontal="center" vertical="center" wrapText="1"/>
    </xf>
    <xf numFmtId="0" fontId="0" fillId="0" borderId="22" xfId="0" applyBorder="1"/>
    <xf numFmtId="0" fontId="1" fillId="0" borderId="8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 wrapText="1"/>
    </xf>
    <xf numFmtId="0" fontId="1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top"/>
    </xf>
    <xf numFmtId="2" fontId="0" fillId="0" borderId="0" xfId="0" applyNumberFormat="1"/>
    <xf numFmtId="165" fontId="0" fillId="0" borderId="0" xfId="0" applyNumberFormat="1"/>
    <xf numFmtId="49" fontId="6" fillId="0" borderId="1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horizontal="center" vertical="center"/>
    </xf>
    <xf numFmtId="2" fontId="12" fillId="0" borderId="25" xfId="0" applyNumberFormat="1" applyFont="1" applyBorder="1" applyAlignment="1">
      <alignment horizontal="center" wrapText="1" readingOrder="1"/>
    </xf>
    <xf numFmtId="2" fontId="12" fillId="0" borderId="26" xfId="0" applyNumberFormat="1" applyFont="1" applyBorder="1" applyAlignment="1">
      <alignment horizontal="center" wrapText="1" readingOrder="1"/>
    </xf>
    <xf numFmtId="14" fontId="5" fillId="0" borderId="1" xfId="0" applyNumberFormat="1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6" fillId="2" borderId="11" xfId="0" applyNumberFormat="1" applyFont="1" applyFill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1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5" borderId="8" xfId="0" applyNumberFormat="1" applyFont="1" applyFill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0" fillId="3" borderId="0" xfId="0" applyNumberFormat="1" applyFill="1"/>
    <xf numFmtId="0" fontId="0" fillId="3" borderId="0" xfId="0" applyFill="1"/>
    <xf numFmtId="4" fontId="14" fillId="3" borderId="0" xfId="0" applyNumberFormat="1" applyFont="1" applyFill="1"/>
    <xf numFmtId="4" fontId="6" fillId="0" borderId="1" xfId="0" applyNumberFormat="1" applyFont="1" applyBorder="1"/>
    <xf numFmtId="4" fontId="6" fillId="0" borderId="0" xfId="0" applyNumberFormat="1" applyFont="1"/>
    <xf numFmtId="14" fontId="5" fillId="2" borderId="2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 wrapText="1"/>
    </xf>
    <xf numFmtId="14" fontId="5" fillId="2" borderId="11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center" wrapText="1"/>
    </xf>
    <xf numFmtId="1" fontId="15" fillId="2" borderId="1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/>
    <xf numFmtId="4" fontId="6" fillId="5" borderId="1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Alignment="1">
      <alignment horizontal="center" vertical="center" wrapText="1"/>
    </xf>
    <xf numFmtId="14" fontId="6" fillId="2" borderId="0" xfId="0" applyNumberFormat="1" applyFont="1" applyFill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4" fontId="14" fillId="0" borderId="0" xfId="0" applyNumberFormat="1" applyFont="1"/>
    <xf numFmtId="166" fontId="0" fillId="0" borderId="0" xfId="0" applyNumberFormat="1"/>
    <xf numFmtId="166" fontId="9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0" fillId="0" borderId="0" xfId="0" applyFill="1"/>
    <xf numFmtId="0" fontId="4" fillId="0" borderId="8" xfId="0" applyFont="1" applyFill="1" applyBorder="1" applyAlignment="1">
      <alignment vertical="center" wrapText="1"/>
    </xf>
    <xf numFmtId="0" fontId="6" fillId="0" borderId="1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4" fontId="6" fillId="2" borderId="11" xfId="0" applyNumberFormat="1" applyFont="1" applyFill="1" applyBorder="1" applyAlignment="1">
      <alignment horizontal="center" vertical="center" wrapText="1"/>
    </xf>
    <xf numFmtId="0" fontId="0" fillId="0" borderId="0" xfId="0"/>
    <xf numFmtId="4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1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1" fontId="15" fillId="2" borderId="1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7" fillId="0" borderId="1" xfId="0" applyNumberFormat="1" applyFont="1" applyBorder="1"/>
    <xf numFmtId="4" fontId="6" fillId="6" borderId="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0" borderId="8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4" fillId="6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5" xf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V46"/>
  <sheetViews>
    <sheetView tabSelected="1" zoomScale="80" zoomScaleNormal="80" zoomScaleSheetLayoutView="10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K20" sqref="K20"/>
    </sheetView>
  </sheetViews>
  <sheetFormatPr defaultRowHeight="15" x14ac:dyDescent="0.25"/>
  <cols>
    <col min="1" max="1" width="7.85546875" customWidth="1"/>
    <col min="2" max="2" width="39" style="133" customWidth="1"/>
    <col min="3" max="3" width="5.7109375" customWidth="1"/>
    <col min="4" max="4" width="35.5703125" customWidth="1"/>
    <col min="5" max="5" width="34.42578125" customWidth="1"/>
    <col min="6" max="6" width="38" customWidth="1"/>
    <col min="7" max="7" width="11.42578125" customWidth="1"/>
    <col min="8" max="8" width="12.42578125" customWidth="1"/>
    <col min="9" max="9" width="10.85546875" customWidth="1"/>
    <col min="10" max="10" width="11" customWidth="1"/>
    <col min="11" max="11" width="11.28515625" customWidth="1"/>
    <col min="12" max="12" width="11.7109375" customWidth="1"/>
    <col min="13" max="13" width="11" customWidth="1"/>
    <col min="14" max="14" width="10.28515625" customWidth="1"/>
    <col min="15" max="15" width="11.42578125" customWidth="1"/>
    <col min="16" max="16" width="12" customWidth="1"/>
    <col min="17" max="17" width="16.7109375" customWidth="1"/>
    <col min="18" max="18" width="23.28515625" customWidth="1"/>
    <col min="19" max="19" width="25.28515625" customWidth="1"/>
    <col min="20" max="20" width="19.140625" customWidth="1"/>
    <col min="21" max="22" width="17.42578125" hidden="1" customWidth="1"/>
  </cols>
  <sheetData>
    <row r="1" spans="1:20" ht="16.5" x14ac:dyDescent="0.25">
      <c r="A1" s="173" t="s">
        <v>19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</row>
    <row r="2" spans="1:20" ht="17.25" thickBot="1" x14ac:dyDescent="0.3">
      <c r="A2" s="174" t="s">
        <v>117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1:20" ht="27" customHeight="1" x14ac:dyDescent="0.25">
      <c r="A3" s="175" t="s">
        <v>10</v>
      </c>
      <c r="B3" s="178" t="s">
        <v>5</v>
      </c>
      <c r="C3" s="179" t="s">
        <v>0</v>
      </c>
      <c r="D3" s="182" t="s">
        <v>13</v>
      </c>
      <c r="E3" s="182" t="s">
        <v>15</v>
      </c>
      <c r="F3" s="182" t="s">
        <v>14</v>
      </c>
      <c r="G3" s="185" t="s">
        <v>67</v>
      </c>
      <c r="H3" s="186"/>
      <c r="I3" s="186"/>
      <c r="J3" s="186"/>
      <c r="K3" s="186"/>
      <c r="L3" s="186"/>
      <c r="M3" s="186"/>
      <c r="N3" s="186"/>
      <c r="O3" s="186"/>
      <c r="P3" s="187"/>
      <c r="Q3" s="179" t="s">
        <v>1</v>
      </c>
      <c r="R3" s="179"/>
      <c r="S3" s="179" t="s">
        <v>18</v>
      </c>
      <c r="T3" s="188" t="s">
        <v>2</v>
      </c>
    </row>
    <row r="4" spans="1:20" ht="39.75" customHeight="1" x14ac:dyDescent="0.25">
      <c r="A4" s="176"/>
      <c r="B4" s="178"/>
      <c r="C4" s="180"/>
      <c r="D4" s="183"/>
      <c r="E4" s="183"/>
      <c r="F4" s="183"/>
      <c r="G4" s="183" t="s">
        <v>16</v>
      </c>
      <c r="H4" s="183"/>
      <c r="I4" s="180" t="s">
        <v>17</v>
      </c>
      <c r="J4" s="180"/>
      <c r="K4" s="180" t="s">
        <v>33</v>
      </c>
      <c r="L4" s="180"/>
      <c r="M4" s="180" t="s">
        <v>22</v>
      </c>
      <c r="N4" s="180"/>
      <c r="O4" s="191" t="s">
        <v>23</v>
      </c>
      <c r="P4" s="192"/>
      <c r="Q4" s="180"/>
      <c r="R4" s="180"/>
      <c r="S4" s="180"/>
      <c r="T4" s="189"/>
    </row>
    <row r="5" spans="1:20" ht="29.25" customHeight="1" x14ac:dyDescent="0.25">
      <c r="A5" s="177"/>
      <c r="B5" s="178"/>
      <c r="C5" s="181"/>
      <c r="D5" s="184"/>
      <c r="E5" s="184"/>
      <c r="F5" s="184"/>
      <c r="G5" s="112" t="s">
        <v>11</v>
      </c>
      <c r="H5" s="112" t="s">
        <v>12</v>
      </c>
      <c r="I5" s="111" t="s">
        <v>11</v>
      </c>
      <c r="J5" s="111" t="s">
        <v>12</v>
      </c>
      <c r="K5" s="111" t="s">
        <v>11</v>
      </c>
      <c r="L5" s="111" t="s">
        <v>12</v>
      </c>
      <c r="M5" s="111" t="s">
        <v>11</v>
      </c>
      <c r="N5" s="111" t="s">
        <v>12</v>
      </c>
      <c r="O5" s="111" t="s">
        <v>11</v>
      </c>
      <c r="P5" s="111" t="s">
        <v>12</v>
      </c>
      <c r="Q5" s="111" t="s">
        <v>11</v>
      </c>
      <c r="R5" s="117" t="s">
        <v>12</v>
      </c>
      <c r="S5" s="181"/>
      <c r="T5" s="190"/>
    </row>
    <row r="6" spans="1:20" ht="29.25" customHeight="1" x14ac:dyDescent="0.25">
      <c r="A6" s="17"/>
      <c r="B6" s="126"/>
      <c r="C6" s="113"/>
      <c r="D6" s="18"/>
      <c r="E6" s="18"/>
      <c r="F6" s="18"/>
      <c r="G6" s="169">
        <f>G7+G10</f>
        <v>0</v>
      </c>
      <c r="H6" s="169">
        <f t="shared" ref="H6:P6" si="0">H7+H10</f>
        <v>0</v>
      </c>
      <c r="I6" s="169">
        <f t="shared" si="0"/>
        <v>68.33</v>
      </c>
      <c r="J6" s="169">
        <f t="shared" si="0"/>
        <v>63.36</v>
      </c>
      <c r="K6" s="169">
        <f t="shared" si="0"/>
        <v>1.37</v>
      </c>
      <c r="L6" s="169">
        <f t="shared" si="0"/>
        <v>1.1100000000000001</v>
      </c>
      <c r="M6" s="169">
        <f t="shared" si="0"/>
        <v>3415.28</v>
      </c>
      <c r="N6" s="169">
        <f t="shared" si="0"/>
        <v>3158.76</v>
      </c>
      <c r="O6" s="169">
        <f t="shared" si="0"/>
        <v>3484.98</v>
      </c>
      <c r="P6" s="169">
        <f t="shared" si="0"/>
        <v>3223.23</v>
      </c>
      <c r="Q6" s="113"/>
      <c r="R6" s="48"/>
      <c r="S6" s="113"/>
      <c r="T6" s="19"/>
    </row>
    <row r="7" spans="1:20" ht="38.25" hidden="1" customHeight="1" x14ac:dyDescent="0.25">
      <c r="A7" s="199">
        <v>1</v>
      </c>
      <c r="B7" s="178" t="s">
        <v>59</v>
      </c>
      <c r="C7" s="201">
        <v>1</v>
      </c>
      <c r="D7" s="203" t="s">
        <v>3</v>
      </c>
      <c r="E7" s="203" t="s">
        <v>20</v>
      </c>
      <c r="F7" s="203" t="s">
        <v>30</v>
      </c>
      <c r="G7" s="38">
        <v>0</v>
      </c>
      <c r="H7" s="38">
        <v>0</v>
      </c>
      <c r="I7" s="38">
        <f>I8+I9</f>
        <v>0</v>
      </c>
      <c r="J7" s="38">
        <f t="shared" ref="J7:P7" si="1">J8+J9</f>
        <v>0</v>
      </c>
      <c r="K7" s="38">
        <f t="shared" si="1"/>
        <v>0</v>
      </c>
      <c r="L7" s="38">
        <f t="shared" si="1"/>
        <v>0</v>
      </c>
      <c r="M7" s="38">
        <f t="shared" si="1"/>
        <v>0</v>
      </c>
      <c r="N7" s="38">
        <f t="shared" si="1"/>
        <v>0</v>
      </c>
      <c r="O7" s="38">
        <f t="shared" si="1"/>
        <v>0</v>
      </c>
      <c r="P7" s="38">
        <f t="shared" si="1"/>
        <v>0</v>
      </c>
      <c r="Q7" s="115" t="s">
        <v>4</v>
      </c>
      <c r="R7" s="49"/>
      <c r="S7" s="29"/>
      <c r="T7" s="193" t="s">
        <v>28</v>
      </c>
    </row>
    <row r="8" spans="1:20" ht="15" hidden="1" customHeight="1" x14ac:dyDescent="0.25">
      <c r="A8" s="200"/>
      <c r="B8" s="178"/>
      <c r="C8" s="202"/>
      <c r="D8" s="204"/>
      <c r="E8" s="204"/>
      <c r="F8" s="204"/>
      <c r="G8" s="38"/>
      <c r="H8" s="38"/>
      <c r="I8" s="39"/>
      <c r="J8" s="39"/>
      <c r="K8" s="39"/>
      <c r="L8" s="39"/>
      <c r="M8" s="39"/>
      <c r="N8" s="39"/>
      <c r="O8" s="38">
        <f>G8+I8+K8+M8</f>
        <v>0</v>
      </c>
      <c r="P8" s="38">
        <f>J8+L8+N8</f>
        <v>0</v>
      </c>
      <c r="Q8" s="115"/>
      <c r="R8" s="115"/>
      <c r="S8" s="115"/>
      <c r="T8" s="194"/>
    </row>
    <row r="9" spans="1:20" ht="15" hidden="1" customHeight="1" x14ac:dyDescent="0.25">
      <c r="A9" s="200"/>
      <c r="B9" s="178"/>
      <c r="C9" s="202"/>
      <c r="D9" s="205"/>
      <c r="E9" s="205"/>
      <c r="F9" s="205"/>
      <c r="G9" s="38"/>
      <c r="H9" s="38"/>
      <c r="I9" s="39"/>
      <c r="J9" s="39"/>
      <c r="K9" s="39"/>
      <c r="L9" s="39"/>
      <c r="M9" s="39"/>
      <c r="N9" s="39"/>
      <c r="O9" s="38">
        <f>G9+I9+K9+M9</f>
        <v>0</v>
      </c>
      <c r="P9" s="38">
        <f t="shared" ref="P9:P10" si="2">J9+L9+N9</f>
        <v>0</v>
      </c>
      <c r="Q9" s="115"/>
      <c r="R9" s="115"/>
      <c r="S9" s="115"/>
      <c r="T9" s="195"/>
    </row>
    <row r="10" spans="1:20" ht="253.5" customHeight="1" x14ac:dyDescent="0.25">
      <c r="A10" s="200"/>
      <c r="B10" s="178"/>
      <c r="C10" s="202"/>
      <c r="D10" s="120" t="s">
        <v>95</v>
      </c>
      <c r="E10" s="120" t="s">
        <v>60</v>
      </c>
      <c r="F10" s="120" t="s">
        <v>62</v>
      </c>
      <c r="G10" s="38">
        <v>0</v>
      </c>
      <c r="H10" s="38">
        <v>0</v>
      </c>
      <c r="I10" s="39">
        <v>68.33</v>
      </c>
      <c r="J10" s="39">
        <v>63.36</v>
      </c>
      <c r="K10" s="39">
        <v>1.37</v>
      </c>
      <c r="L10" s="39">
        <v>1.1100000000000001</v>
      </c>
      <c r="M10" s="39">
        <v>3415.28</v>
      </c>
      <c r="N10" s="39">
        <v>3158.76</v>
      </c>
      <c r="O10" s="38">
        <f>G10+I10+K10+M10</f>
        <v>3484.98</v>
      </c>
      <c r="P10" s="38">
        <f t="shared" si="2"/>
        <v>3223.23</v>
      </c>
      <c r="Q10" s="116">
        <v>45657</v>
      </c>
      <c r="R10" s="115" t="s">
        <v>129</v>
      </c>
      <c r="S10" s="115" t="s">
        <v>130</v>
      </c>
      <c r="T10" s="110" t="s">
        <v>24</v>
      </c>
    </row>
    <row r="11" spans="1:20" ht="32.25" customHeight="1" x14ac:dyDescent="0.25">
      <c r="A11" s="124"/>
      <c r="B11" s="134"/>
      <c r="C11" s="125"/>
      <c r="D11" s="114"/>
      <c r="E11" s="60"/>
      <c r="F11" s="119"/>
      <c r="G11" s="80">
        <f>G12+G14+G13</f>
        <v>39110.108999999997</v>
      </c>
      <c r="H11" s="80">
        <f t="shared" ref="H11:P11" si="3">H12+H14+H13</f>
        <v>36294.299999999996</v>
      </c>
      <c r="I11" s="80">
        <f t="shared" si="3"/>
        <v>876.45900000000006</v>
      </c>
      <c r="J11" s="80">
        <f t="shared" si="3"/>
        <v>813.80899999999997</v>
      </c>
      <c r="K11" s="80">
        <f t="shared" si="3"/>
        <v>9200</v>
      </c>
      <c r="L11" s="80">
        <f t="shared" si="3"/>
        <v>9200</v>
      </c>
      <c r="M11" s="80">
        <f t="shared" si="3"/>
        <v>0</v>
      </c>
      <c r="N11" s="80">
        <f t="shared" si="3"/>
        <v>0</v>
      </c>
      <c r="O11" s="80">
        <f t="shared" si="3"/>
        <v>49186.567999999999</v>
      </c>
      <c r="P11" s="80">
        <f t="shared" si="3"/>
        <v>46308.109000000004</v>
      </c>
      <c r="Q11" s="57"/>
      <c r="R11" s="61"/>
      <c r="S11" s="58"/>
      <c r="T11" s="49"/>
    </row>
    <row r="12" spans="1:20" ht="123" customHeight="1" x14ac:dyDescent="0.25">
      <c r="A12" s="124">
        <v>2</v>
      </c>
      <c r="B12" s="127" t="s">
        <v>92</v>
      </c>
      <c r="C12" s="125"/>
      <c r="D12" s="115" t="s">
        <v>93</v>
      </c>
      <c r="E12" s="118" t="s">
        <v>96</v>
      </c>
      <c r="F12" s="33" t="s">
        <v>115</v>
      </c>
      <c r="G12" s="40">
        <v>27030.35</v>
      </c>
      <c r="H12" s="40">
        <v>27030.35</v>
      </c>
      <c r="I12" s="40">
        <v>551.63900000000001</v>
      </c>
      <c r="J12" s="40">
        <v>551.63900000000001</v>
      </c>
      <c r="K12" s="40">
        <v>9200</v>
      </c>
      <c r="L12" s="40">
        <v>9200</v>
      </c>
      <c r="M12" s="40">
        <v>0</v>
      </c>
      <c r="N12" s="40">
        <v>0</v>
      </c>
      <c r="O12" s="38">
        <f>G12+I12+K12</f>
        <v>36781.989000000001</v>
      </c>
      <c r="P12" s="38">
        <f>H12+J12+L12+N12</f>
        <v>36781.989000000001</v>
      </c>
      <c r="Q12" s="90" t="s">
        <v>68</v>
      </c>
      <c r="R12" s="43" t="s">
        <v>69</v>
      </c>
      <c r="S12" s="33"/>
      <c r="T12" s="115" t="s">
        <v>64</v>
      </c>
    </row>
    <row r="13" spans="1:20" ht="241.5" customHeight="1" thickBot="1" x14ac:dyDescent="0.3">
      <c r="A13" s="124"/>
      <c r="B13" s="130" t="s">
        <v>116</v>
      </c>
      <c r="C13" s="125"/>
      <c r="D13" s="118" t="s">
        <v>52</v>
      </c>
      <c r="E13" s="118" t="s">
        <v>53</v>
      </c>
      <c r="F13" s="33" t="s">
        <v>97</v>
      </c>
      <c r="G13" s="140">
        <v>10968.44</v>
      </c>
      <c r="H13" s="170">
        <v>8226.33</v>
      </c>
      <c r="I13" s="140">
        <v>223.84</v>
      </c>
      <c r="J13" s="140">
        <v>167.88</v>
      </c>
      <c r="K13" s="140">
        <v>0</v>
      </c>
      <c r="L13" s="140">
        <v>0</v>
      </c>
      <c r="M13" s="140">
        <v>0</v>
      </c>
      <c r="N13" s="140">
        <v>0</v>
      </c>
      <c r="O13" s="38">
        <f>G13+I13+K13+M13</f>
        <v>11192.28</v>
      </c>
      <c r="P13" s="38">
        <f>H13+J13+L13+N13</f>
        <v>8394.2099999999991</v>
      </c>
      <c r="Q13" s="42">
        <v>45657</v>
      </c>
      <c r="R13" s="43" t="s">
        <v>69</v>
      </c>
      <c r="S13" s="33" t="s">
        <v>88</v>
      </c>
      <c r="T13" s="115" t="s">
        <v>58</v>
      </c>
    </row>
    <row r="14" spans="1:20" ht="253.5" customHeight="1" thickBot="1" x14ac:dyDescent="0.3">
      <c r="A14" s="124"/>
      <c r="B14" s="130" t="s">
        <v>98</v>
      </c>
      <c r="C14" s="125"/>
      <c r="D14" s="118" t="s">
        <v>55</v>
      </c>
      <c r="E14" s="118" t="s">
        <v>99</v>
      </c>
      <c r="F14" s="115" t="s">
        <v>57</v>
      </c>
      <c r="G14" s="41">
        <v>1111.319</v>
      </c>
      <c r="H14" s="41">
        <v>1037.6199999999999</v>
      </c>
      <c r="I14" s="41">
        <v>100.98</v>
      </c>
      <c r="J14" s="41">
        <v>94.29</v>
      </c>
      <c r="K14" s="41">
        <v>0</v>
      </c>
      <c r="L14" s="41">
        <v>0</v>
      </c>
      <c r="M14" s="41">
        <v>0</v>
      </c>
      <c r="N14" s="41">
        <v>0</v>
      </c>
      <c r="O14" s="38">
        <f>G14+I14+K14+M14</f>
        <v>1212.299</v>
      </c>
      <c r="P14" s="38">
        <f>H14+J14+L14+N14</f>
        <v>1131.9099999999999</v>
      </c>
      <c r="Q14" s="42">
        <v>45657</v>
      </c>
      <c r="R14" s="43" t="s">
        <v>69</v>
      </c>
      <c r="S14" s="67" t="s">
        <v>88</v>
      </c>
      <c r="T14" s="115" t="s">
        <v>58</v>
      </c>
    </row>
    <row r="15" spans="1:20" ht="35.25" customHeight="1" thickBot="1" x14ac:dyDescent="0.3">
      <c r="A15" s="124"/>
      <c r="B15" s="129"/>
      <c r="C15" s="125"/>
      <c r="D15" s="123"/>
      <c r="E15" s="115"/>
      <c r="F15" s="117"/>
      <c r="G15" s="155">
        <f t="shared" ref="G15:H15" si="4">G16+G17</f>
        <v>0</v>
      </c>
      <c r="H15" s="155">
        <f t="shared" si="4"/>
        <v>0</v>
      </c>
      <c r="I15" s="44">
        <f>I16+I17</f>
        <v>2423.4839999999999</v>
      </c>
      <c r="J15" s="155">
        <f t="shared" ref="J15:P15" si="5">J16+J17</f>
        <v>1607.8270000000002</v>
      </c>
      <c r="K15" s="155">
        <f t="shared" si="5"/>
        <v>807.82899999999995</v>
      </c>
      <c r="L15" s="155">
        <f t="shared" si="5"/>
        <v>535.94299999999998</v>
      </c>
      <c r="M15" s="155">
        <f t="shared" si="5"/>
        <v>0</v>
      </c>
      <c r="N15" s="155">
        <f t="shared" si="5"/>
        <v>0</v>
      </c>
      <c r="O15" s="155">
        <f t="shared" si="5"/>
        <v>3231.3130000000001</v>
      </c>
      <c r="P15" s="155">
        <f t="shared" si="5"/>
        <v>2143.7700000000004</v>
      </c>
      <c r="Q15" s="42"/>
      <c r="R15" s="43"/>
      <c r="S15" s="67"/>
      <c r="T15" s="115"/>
    </row>
    <row r="16" spans="1:20" ht="189" customHeight="1" x14ac:dyDescent="0.25">
      <c r="A16" s="196">
        <v>3</v>
      </c>
      <c r="B16" s="171" t="s">
        <v>85</v>
      </c>
      <c r="C16" s="125"/>
      <c r="D16" s="197" t="s">
        <v>86</v>
      </c>
      <c r="E16" s="146" t="s">
        <v>100</v>
      </c>
      <c r="F16" s="197" t="s">
        <v>87</v>
      </c>
      <c r="G16" s="151">
        <v>0</v>
      </c>
      <c r="H16" s="151">
        <v>0</v>
      </c>
      <c r="I16" s="151">
        <v>2118.1329999999998</v>
      </c>
      <c r="J16" s="151">
        <v>1302.4760000000001</v>
      </c>
      <c r="K16" s="151">
        <v>706.04499999999996</v>
      </c>
      <c r="L16" s="151">
        <v>434.15899999999999</v>
      </c>
      <c r="M16" s="151">
        <v>0</v>
      </c>
      <c r="N16" s="151">
        <v>0</v>
      </c>
      <c r="O16" s="151">
        <f t="shared" ref="O16:P17" si="6">K16+I16</f>
        <v>2824.1779999999999</v>
      </c>
      <c r="P16" s="151">
        <f t="shared" si="6"/>
        <v>1736.6350000000002</v>
      </c>
      <c r="Q16" s="101">
        <v>45657</v>
      </c>
      <c r="R16" s="43" t="s">
        <v>69</v>
      </c>
      <c r="S16" s="67" t="s">
        <v>88</v>
      </c>
      <c r="T16" s="115" t="s">
        <v>94</v>
      </c>
    </row>
    <row r="17" spans="1:20" ht="174" customHeight="1" thickBot="1" x14ac:dyDescent="0.3">
      <c r="A17" s="196"/>
      <c r="B17" s="172"/>
      <c r="C17" s="125"/>
      <c r="D17" s="198"/>
      <c r="E17" s="123" t="s">
        <v>101</v>
      </c>
      <c r="F17" s="198"/>
      <c r="G17" s="151">
        <v>0</v>
      </c>
      <c r="H17" s="151">
        <v>0</v>
      </c>
      <c r="I17" s="151">
        <v>305.351</v>
      </c>
      <c r="J17" s="151">
        <v>305.351</v>
      </c>
      <c r="K17" s="151">
        <v>101.78400000000001</v>
      </c>
      <c r="L17" s="151">
        <v>101.78400000000001</v>
      </c>
      <c r="M17" s="151">
        <v>0</v>
      </c>
      <c r="N17" s="151">
        <v>0</v>
      </c>
      <c r="O17" s="151">
        <f t="shared" si="6"/>
        <v>407.13499999999999</v>
      </c>
      <c r="P17" s="151">
        <f t="shared" si="6"/>
        <v>407.13499999999999</v>
      </c>
      <c r="Q17" s="101">
        <v>45657</v>
      </c>
      <c r="R17" s="43" t="s">
        <v>69</v>
      </c>
      <c r="S17" s="67" t="s">
        <v>88</v>
      </c>
      <c r="T17" s="115" t="s">
        <v>89</v>
      </c>
    </row>
    <row r="18" spans="1:20" s="142" customFormat="1" ht="35.25" customHeight="1" thickBot="1" x14ac:dyDescent="0.3">
      <c r="A18" s="157"/>
      <c r="B18" s="129"/>
      <c r="C18" s="147"/>
      <c r="D18" s="163"/>
      <c r="E18" s="146"/>
      <c r="F18" s="166"/>
      <c r="G18" s="162">
        <f>G19+G20</f>
        <v>0</v>
      </c>
      <c r="H18" s="162">
        <f t="shared" ref="H18:P18" si="7">H19+H20</f>
        <v>0</v>
      </c>
      <c r="I18" s="162">
        <f t="shared" si="7"/>
        <v>1463.529</v>
      </c>
      <c r="J18" s="162">
        <f t="shared" si="7"/>
        <v>642.14800000000002</v>
      </c>
      <c r="K18" s="162">
        <f t="shared" si="7"/>
        <v>822.721</v>
      </c>
      <c r="L18" s="162">
        <f t="shared" si="7"/>
        <v>354.67099999999999</v>
      </c>
      <c r="M18" s="162">
        <f t="shared" si="7"/>
        <v>0</v>
      </c>
      <c r="N18" s="162">
        <f t="shared" si="7"/>
        <v>0</v>
      </c>
      <c r="O18" s="162">
        <f t="shared" si="7"/>
        <v>2286.25</v>
      </c>
      <c r="P18" s="162">
        <f t="shared" si="7"/>
        <v>996.81899999999996</v>
      </c>
      <c r="Q18" s="167"/>
      <c r="R18" s="154"/>
      <c r="S18" s="159"/>
      <c r="T18" s="146"/>
    </row>
    <row r="19" spans="1:20" ht="147" customHeight="1" x14ac:dyDescent="0.25">
      <c r="A19" s="124">
        <v>4</v>
      </c>
      <c r="B19" s="171" t="s">
        <v>91</v>
      </c>
      <c r="C19" s="125"/>
      <c r="D19" s="100" t="s">
        <v>90</v>
      </c>
      <c r="E19" s="112" t="s">
        <v>102</v>
      </c>
      <c r="F19" s="146" t="s">
        <v>103</v>
      </c>
      <c r="G19" s="168">
        <v>0</v>
      </c>
      <c r="H19" s="168">
        <v>0</v>
      </c>
      <c r="I19" s="168">
        <v>699.75900000000001</v>
      </c>
      <c r="J19" s="168">
        <v>642.14800000000002</v>
      </c>
      <c r="K19" s="168">
        <v>386.49099999999999</v>
      </c>
      <c r="L19" s="168">
        <v>354.67099999999999</v>
      </c>
      <c r="M19" s="168">
        <v>0</v>
      </c>
      <c r="N19" s="168">
        <v>0</v>
      </c>
      <c r="O19" s="168">
        <f>K19+I19</f>
        <v>1086.25</v>
      </c>
      <c r="P19" s="168">
        <f>L19+J19</f>
        <v>996.81899999999996</v>
      </c>
      <c r="Q19" s="101">
        <v>45657</v>
      </c>
      <c r="R19" s="141" t="s">
        <v>69</v>
      </c>
      <c r="S19" s="67" t="s">
        <v>88</v>
      </c>
      <c r="T19" s="115"/>
    </row>
    <row r="20" spans="1:20" s="142" customFormat="1" ht="183.75" customHeight="1" thickBot="1" x14ac:dyDescent="0.3">
      <c r="A20" s="157"/>
      <c r="B20" s="172"/>
      <c r="C20" s="147"/>
      <c r="D20" s="139" t="s">
        <v>132</v>
      </c>
      <c r="E20" s="144" t="s">
        <v>131</v>
      </c>
      <c r="F20" s="146" t="s">
        <v>133</v>
      </c>
      <c r="G20" s="168">
        <v>0</v>
      </c>
      <c r="H20" s="168">
        <v>0</v>
      </c>
      <c r="I20" s="168">
        <v>763.77</v>
      </c>
      <c r="J20" s="168">
        <v>0</v>
      </c>
      <c r="K20" s="168">
        <v>436.23</v>
      </c>
      <c r="L20" s="168">
        <v>0</v>
      </c>
      <c r="M20" s="168">
        <v>0</v>
      </c>
      <c r="N20" s="168">
        <v>0</v>
      </c>
      <c r="O20" s="168">
        <f>K20+I20</f>
        <v>1200</v>
      </c>
      <c r="P20" s="168">
        <f>L20+J20</f>
        <v>0</v>
      </c>
      <c r="Q20" s="167">
        <v>45590</v>
      </c>
      <c r="R20" s="154" t="s">
        <v>69</v>
      </c>
      <c r="S20" s="159" t="s">
        <v>134</v>
      </c>
      <c r="T20" s="146"/>
    </row>
    <row r="21" spans="1:20" ht="59.25" customHeight="1" x14ac:dyDescent="0.25">
      <c r="A21" s="212"/>
      <c r="B21" s="213" t="s">
        <v>32</v>
      </c>
      <c r="C21" s="216"/>
      <c r="D21" s="164" t="s">
        <v>6</v>
      </c>
      <c r="E21" s="217" t="s">
        <v>104</v>
      </c>
      <c r="F21" s="217" t="s">
        <v>83</v>
      </c>
      <c r="G21" s="44">
        <f t="shared" ref="G21:P21" si="8">SUM(G22:G24)</f>
        <v>0</v>
      </c>
      <c r="H21" s="44">
        <f t="shared" si="8"/>
        <v>0</v>
      </c>
      <c r="I21" s="44">
        <f t="shared" si="8"/>
        <v>210000</v>
      </c>
      <c r="J21" s="44">
        <f t="shared" si="8"/>
        <v>35580.645530000002</v>
      </c>
      <c r="K21" s="44">
        <f t="shared" si="8"/>
        <v>99617.657189999998</v>
      </c>
      <c r="L21" s="44">
        <f t="shared" si="8"/>
        <v>17418.663390000002</v>
      </c>
      <c r="M21" s="44">
        <f t="shared" si="8"/>
        <v>0</v>
      </c>
      <c r="N21" s="44">
        <f t="shared" si="8"/>
        <v>0</v>
      </c>
      <c r="O21" s="44">
        <f t="shared" si="8"/>
        <v>309617.65719</v>
      </c>
      <c r="P21" s="44">
        <f t="shared" si="8"/>
        <v>52999.308920000003</v>
      </c>
      <c r="Q21" s="116"/>
      <c r="R21" s="50"/>
      <c r="S21" s="34"/>
      <c r="T21" s="206" t="s">
        <v>51</v>
      </c>
    </row>
    <row r="22" spans="1:20" ht="62.25" customHeight="1" x14ac:dyDescent="0.25">
      <c r="A22" s="212"/>
      <c r="B22" s="214"/>
      <c r="C22" s="216"/>
      <c r="D22" s="24" t="s">
        <v>48</v>
      </c>
      <c r="E22" s="218"/>
      <c r="F22" s="218"/>
      <c r="G22" s="151">
        <v>0</v>
      </c>
      <c r="H22" s="151">
        <v>0</v>
      </c>
      <c r="I22" s="151">
        <v>35580.645530000002</v>
      </c>
      <c r="J22" s="151">
        <v>35580.645530000002</v>
      </c>
      <c r="K22" s="151">
        <v>17815.507670000003</v>
      </c>
      <c r="L22" s="151">
        <v>17418.663390000002</v>
      </c>
      <c r="M22" s="151">
        <v>0</v>
      </c>
      <c r="N22" s="151">
        <v>0</v>
      </c>
      <c r="O22" s="38">
        <f>G22+I22+K22+M22</f>
        <v>53396.153200000001</v>
      </c>
      <c r="P22" s="38">
        <f>H22+J22+L22+N22</f>
        <v>52999.308920000003</v>
      </c>
      <c r="Q22" s="149">
        <v>45516</v>
      </c>
      <c r="R22" s="154">
        <v>45520</v>
      </c>
      <c r="S22" s="207" t="s">
        <v>82</v>
      </c>
      <c r="T22" s="206"/>
    </row>
    <row r="23" spans="1:20" ht="60.75" customHeight="1" x14ac:dyDescent="0.25">
      <c r="A23" s="212"/>
      <c r="B23" s="214"/>
      <c r="C23" s="216"/>
      <c r="D23" s="24" t="s">
        <v>49</v>
      </c>
      <c r="E23" s="218"/>
      <c r="F23" s="218"/>
      <c r="G23" s="151">
        <v>0</v>
      </c>
      <c r="H23" s="151">
        <v>0</v>
      </c>
      <c r="I23" s="151">
        <v>55783.936560000002</v>
      </c>
      <c r="J23" s="151">
        <v>0</v>
      </c>
      <c r="K23" s="151">
        <v>26682.389289999999</v>
      </c>
      <c r="L23" s="151">
        <v>0</v>
      </c>
      <c r="M23" s="151">
        <v>0</v>
      </c>
      <c r="N23" s="151">
        <v>0</v>
      </c>
      <c r="O23" s="38">
        <f t="shared" ref="O23:P24" si="9">G23+I23+K23+M23</f>
        <v>82466.325849999994</v>
      </c>
      <c r="P23" s="38">
        <f t="shared" si="9"/>
        <v>0</v>
      </c>
      <c r="Q23" s="149">
        <v>45534</v>
      </c>
      <c r="R23" s="154">
        <v>45562</v>
      </c>
      <c r="S23" s="207"/>
      <c r="T23" s="206"/>
    </row>
    <row r="24" spans="1:20" ht="76.5" x14ac:dyDescent="0.25">
      <c r="A24" s="135"/>
      <c r="B24" s="215"/>
      <c r="C24" s="125"/>
      <c r="D24" s="24" t="s">
        <v>50</v>
      </c>
      <c r="E24" s="218"/>
      <c r="F24" s="218"/>
      <c r="G24" s="151">
        <v>0</v>
      </c>
      <c r="H24" s="151">
        <v>0</v>
      </c>
      <c r="I24" s="151">
        <v>118635.41791</v>
      </c>
      <c r="J24" s="151">
        <v>0</v>
      </c>
      <c r="K24" s="151">
        <v>55119.76023</v>
      </c>
      <c r="L24" s="151">
        <v>0</v>
      </c>
      <c r="M24" s="151">
        <v>0</v>
      </c>
      <c r="N24" s="151">
        <v>0</v>
      </c>
      <c r="O24" s="38">
        <f t="shared" si="9"/>
        <v>173755.17814</v>
      </c>
      <c r="P24" s="38">
        <f t="shared" si="9"/>
        <v>0</v>
      </c>
      <c r="Q24" s="149">
        <v>45551</v>
      </c>
      <c r="R24" s="154" t="s">
        <v>128</v>
      </c>
      <c r="S24" s="207"/>
      <c r="T24" s="206"/>
    </row>
    <row r="25" spans="1:20" ht="24.75" customHeight="1" x14ac:dyDescent="0.25">
      <c r="A25" s="136"/>
      <c r="B25" s="208" t="s">
        <v>29</v>
      </c>
      <c r="C25" s="208"/>
      <c r="D25" s="208"/>
      <c r="E25" s="24"/>
      <c r="F25" s="14"/>
      <c r="G25" s="45">
        <f>G26+G33+G37</f>
        <v>34340.3923</v>
      </c>
      <c r="H25" s="45">
        <f>H26+H33+H37</f>
        <v>34020.332300000002</v>
      </c>
      <c r="I25" s="45">
        <f>I26+I33+I37+I40</f>
        <v>2350.83</v>
      </c>
      <c r="J25" s="45">
        <f>J26+J33+J37</f>
        <v>694.29788000000008</v>
      </c>
      <c r="K25" s="45">
        <f>K26+K33+K37+K40</f>
        <v>70027.900969999988</v>
      </c>
      <c r="L25" s="45">
        <f>L26+L33+L37</f>
        <v>20596.446189999995</v>
      </c>
      <c r="M25" s="45">
        <f>M26+M33+M37</f>
        <v>0</v>
      </c>
      <c r="N25" s="45">
        <f>N26+N33+N37</f>
        <v>0</v>
      </c>
      <c r="O25" s="79">
        <f>G25+I25+K25+M25</f>
        <v>106719.12326999998</v>
      </c>
      <c r="P25" s="79">
        <f>H25+J25+L25+N25</f>
        <v>55311.076369999995</v>
      </c>
      <c r="Q25" s="116"/>
      <c r="R25" s="28"/>
      <c r="S25" s="46"/>
      <c r="T25" s="115"/>
    </row>
    <row r="26" spans="1:20" s="5" customFormat="1" ht="51" customHeight="1" x14ac:dyDescent="0.25">
      <c r="A26" s="209">
        <v>5</v>
      </c>
      <c r="B26" s="210" t="s">
        <v>21</v>
      </c>
      <c r="C26" s="122">
        <v>7</v>
      </c>
      <c r="D26" s="92" t="s">
        <v>25</v>
      </c>
      <c r="E26" s="206" t="s">
        <v>105</v>
      </c>
      <c r="F26" s="197" t="s">
        <v>76</v>
      </c>
      <c r="G26" s="44">
        <f>G27+G28+G29+G30+G31+G32</f>
        <v>34340.3923</v>
      </c>
      <c r="H26" s="155">
        <f t="shared" ref="H26:P26" si="10">H27+H28+H29+H30+H31+H32</f>
        <v>34020.332300000002</v>
      </c>
      <c r="I26" s="155">
        <f t="shared" si="10"/>
        <v>700.83</v>
      </c>
      <c r="J26" s="155">
        <f t="shared" si="10"/>
        <v>694.29788000000008</v>
      </c>
      <c r="K26" s="155">
        <f t="shared" si="10"/>
        <v>53038.789999999994</v>
      </c>
      <c r="L26" s="155">
        <f t="shared" si="10"/>
        <v>19757.946189999995</v>
      </c>
      <c r="M26" s="155">
        <f t="shared" si="10"/>
        <v>0</v>
      </c>
      <c r="N26" s="155">
        <f t="shared" si="10"/>
        <v>0</v>
      </c>
      <c r="O26" s="155">
        <f t="shared" si="10"/>
        <v>88080.012299999988</v>
      </c>
      <c r="P26" s="155">
        <f t="shared" si="10"/>
        <v>54472.576370000002</v>
      </c>
      <c r="R26" s="43"/>
      <c r="S26" s="36"/>
      <c r="T26" s="180" t="s">
        <v>51</v>
      </c>
    </row>
    <row r="27" spans="1:20" ht="57" customHeight="1" x14ac:dyDescent="0.25">
      <c r="A27" s="209"/>
      <c r="B27" s="210"/>
      <c r="C27" s="13" t="s">
        <v>7</v>
      </c>
      <c r="D27" s="91" t="s">
        <v>70</v>
      </c>
      <c r="E27" s="206"/>
      <c r="F27" s="211"/>
      <c r="G27" s="41">
        <v>21075.28615</v>
      </c>
      <c r="H27" s="152">
        <v>21075.28615</v>
      </c>
      <c r="I27" s="41">
        <v>430.11</v>
      </c>
      <c r="J27" s="152">
        <v>430.11</v>
      </c>
      <c r="K27" s="41">
        <v>24392.85</v>
      </c>
      <c r="L27" s="41">
        <v>16609.78</v>
      </c>
      <c r="M27" s="41">
        <v>0</v>
      </c>
      <c r="N27" s="41">
        <v>0</v>
      </c>
      <c r="O27" s="41">
        <f>G27+I27+K27+M27</f>
        <v>45898.246149999999</v>
      </c>
      <c r="P27" s="41">
        <f>H27+J27+L27+N27</f>
        <v>38115.176149999999</v>
      </c>
      <c r="Q27" s="116">
        <v>45567</v>
      </c>
      <c r="R27" s="36" t="s">
        <v>118</v>
      </c>
      <c r="S27" s="36" t="s">
        <v>77</v>
      </c>
      <c r="T27" s="180"/>
    </row>
    <row r="28" spans="1:20" ht="86.25" customHeight="1" x14ac:dyDescent="0.25">
      <c r="A28" s="209"/>
      <c r="B28" s="210"/>
      <c r="C28" s="13" t="s">
        <v>8</v>
      </c>
      <c r="D28" s="91" t="s">
        <v>71</v>
      </c>
      <c r="E28" s="206"/>
      <c r="F28" s="211"/>
      <c r="G28" s="47">
        <v>12352.34</v>
      </c>
      <c r="H28" s="47">
        <v>12032.28</v>
      </c>
      <c r="I28" s="47">
        <v>252.09</v>
      </c>
      <c r="J28" s="156">
        <v>245.56</v>
      </c>
      <c r="K28" s="47">
        <v>12114.13</v>
      </c>
      <c r="L28" s="41">
        <v>2855.24</v>
      </c>
      <c r="M28" s="41">
        <v>0</v>
      </c>
      <c r="N28" s="41">
        <v>0</v>
      </c>
      <c r="O28" s="41">
        <f t="shared" ref="O28:P35" si="11">G28+I28+K28+M28</f>
        <v>24718.559999999998</v>
      </c>
      <c r="P28" s="41">
        <f t="shared" si="11"/>
        <v>15133.08</v>
      </c>
      <c r="Q28" s="116">
        <v>45537</v>
      </c>
      <c r="R28" s="36" t="s">
        <v>128</v>
      </c>
      <c r="S28" s="36" t="s">
        <v>78</v>
      </c>
      <c r="T28" s="180"/>
    </row>
    <row r="29" spans="1:20" s="142" customFormat="1" ht="86.25" customHeight="1" x14ac:dyDescent="0.25">
      <c r="A29" s="209"/>
      <c r="B29" s="210"/>
      <c r="C29" s="148" t="s">
        <v>9</v>
      </c>
      <c r="D29" s="165" t="s">
        <v>119</v>
      </c>
      <c r="E29" s="206"/>
      <c r="F29" s="211"/>
      <c r="G29" s="156">
        <v>912.76615000000004</v>
      </c>
      <c r="H29" s="156">
        <v>912.76615000000004</v>
      </c>
      <c r="I29" s="156">
        <v>18.63</v>
      </c>
      <c r="J29" s="152">
        <v>18.627880000000001</v>
      </c>
      <c r="K29" s="156">
        <v>15304.81</v>
      </c>
      <c r="L29" s="152">
        <v>292.92619000000002</v>
      </c>
      <c r="M29" s="152">
        <v>0</v>
      </c>
      <c r="N29" s="152">
        <v>0</v>
      </c>
      <c r="O29" s="152">
        <f t="shared" si="11"/>
        <v>16236.20615</v>
      </c>
      <c r="P29" s="152">
        <f t="shared" si="11"/>
        <v>1224.3202200000001</v>
      </c>
      <c r="Q29" s="149">
        <v>45545</v>
      </c>
      <c r="R29" s="150" t="s">
        <v>128</v>
      </c>
      <c r="S29" s="153" t="s">
        <v>120</v>
      </c>
      <c r="T29" s="180"/>
    </row>
    <row r="30" spans="1:20" ht="74.25" customHeight="1" x14ac:dyDescent="0.25">
      <c r="A30" s="209"/>
      <c r="B30" s="210"/>
      <c r="C30" s="13" t="s">
        <v>72</v>
      </c>
      <c r="D30" s="63" t="s">
        <v>73</v>
      </c>
      <c r="E30" s="206"/>
      <c r="F30" s="211"/>
      <c r="G30" s="47">
        <v>0</v>
      </c>
      <c r="H30" s="47">
        <v>0</v>
      </c>
      <c r="I30" s="47">
        <v>0</v>
      </c>
      <c r="J30" s="41">
        <v>0</v>
      </c>
      <c r="K30" s="47">
        <v>597</v>
      </c>
      <c r="L30" s="41">
        <v>0</v>
      </c>
      <c r="M30" s="41">
        <v>0</v>
      </c>
      <c r="N30" s="41">
        <v>0</v>
      </c>
      <c r="O30" s="41">
        <f t="shared" si="11"/>
        <v>597</v>
      </c>
      <c r="P30" s="41">
        <f t="shared" si="11"/>
        <v>0</v>
      </c>
      <c r="Q30" s="36" t="s">
        <v>121</v>
      </c>
      <c r="R30" s="36" t="s">
        <v>69</v>
      </c>
      <c r="S30" s="42" t="s">
        <v>79</v>
      </c>
      <c r="T30" s="180"/>
    </row>
    <row r="31" spans="1:20" ht="75.75" customHeight="1" x14ac:dyDescent="0.25">
      <c r="A31" s="209"/>
      <c r="B31" s="210"/>
      <c r="C31" s="13" t="s">
        <v>107</v>
      </c>
      <c r="D31" s="63" t="s">
        <v>74</v>
      </c>
      <c r="E31" s="206"/>
      <c r="F31" s="211"/>
      <c r="G31" s="47">
        <v>0</v>
      </c>
      <c r="H31" s="47">
        <v>0</v>
      </c>
      <c r="I31" s="47">
        <v>0</v>
      </c>
      <c r="J31" s="41">
        <v>0</v>
      </c>
      <c r="K31" s="47">
        <v>350</v>
      </c>
      <c r="L31" s="41">
        <v>0</v>
      </c>
      <c r="M31" s="41">
        <v>0</v>
      </c>
      <c r="N31" s="41">
        <v>0</v>
      </c>
      <c r="O31" s="41">
        <f t="shared" si="11"/>
        <v>350</v>
      </c>
      <c r="P31" s="41">
        <f t="shared" si="11"/>
        <v>0</v>
      </c>
      <c r="Q31" s="36" t="s">
        <v>121</v>
      </c>
      <c r="R31" s="36" t="s">
        <v>69</v>
      </c>
      <c r="S31" s="111" t="s">
        <v>80</v>
      </c>
      <c r="T31" s="180"/>
    </row>
    <row r="32" spans="1:20" s="142" customFormat="1" ht="75.75" customHeight="1" x14ac:dyDescent="0.25">
      <c r="A32" s="160"/>
      <c r="B32" s="137"/>
      <c r="C32" s="148" t="s">
        <v>123</v>
      </c>
      <c r="D32" s="158" t="s">
        <v>122</v>
      </c>
      <c r="E32" s="206"/>
      <c r="F32" s="211"/>
      <c r="G32" s="156"/>
      <c r="H32" s="156"/>
      <c r="I32" s="156"/>
      <c r="J32" s="152"/>
      <c r="K32" s="156">
        <v>280</v>
      </c>
      <c r="L32" s="152"/>
      <c r="M32" s="152"/>
      <c r="N32" s="152"/>
      <c r="O32" s="152">
        <f t="shared" si="11"/>
        <v>280</v>
      </c>
      <c r="P32" s="152"/>
      <c r="Q32" s="150" t="s">
        <v>121</v>
      </c>
      <c r="R32" s="150" t="s">
        <v>69</v>
      </c>
      <c r="S32" s="145" t="s">
        <v>124</v>
      </c>
      <c r="T32" s="180"/>
    </row>
    <row r="33" spans="1:20" x14ac:dyDescent="0.25">
      <c r="A33" s="121"/>
      <c r="B33" s="131"/>
      <c r="C33" s="13" t="s">
        <v>34</v>
      </c>
      <c r="D33" s="93" t="s">
        <v>35</v>
      </c>
      <c r="E33" s="206"/>
      <c r="F33" s="211"/>
      <c r="G33" s="44">
        <f t="shared" ref="G33:J33" si="12">G34+G35</f>
        <v>0</v>
      </c>
      <c r="H33" s="44">
        <f t="shared" si="12"/>
        <v>0</v>
      </c>
      <c r="I33" s="44">
        <f t="shared" si="12"/>
        <v>0</v>
      </c>
      <c r="J33" s="44">
        <f t="shared" si="12"/>
        <v>0</v>
      </c>
      <c r="K33" s="44">
        <f>K34+K35</f>
        <v>2577.6309700000002</v>
      </c>
      <c r="L33" s="44">
        <f t="shared" ref="L33:N33" si="13">L34+L35</f>
        <v>0</v>
      </c>
      <c r="M33" s="44">
        <f t="shared" si="13"/>
        <v>0</v>
      </c>
      <c r="N33" s="44">
        <f t="shared" si="13"/>
        <v>0</v>
      </c>
      <c r="O33" s="44">
        <f t="shared" si="11"/>
        <v>2577.6309700000002</v>
      </c>
      <c r="P33" s="44">
        <f>P34</f>
        <v>0</v>
      </c>
      <c r="Q33" s="73"/>
      <c r="R33" s="51"/>
      <c r="S33" s="73"/>
      <c r="T33" s="180"/>
    </row>
    <row r="34" spans="1:20" ht="38.25" x14ac:dyDescent="0.25">
      <c r="A34" s="121"/>
      <c r="B34" s="131"/>
      <c r="C34" s="13" t="s">
        <v>36</v>
      </c>
      <c r="D34" s="93" t="s">
        <v>110</v>
      </c>
      <c r="E34" s="206"/>
      <c r="F34" s="211"/>
      <c r="G34" s="47"/>
      <c r="H34" s="47"/>
      <c r="I34" s="47"/>
      <c r="J34" s="47"/>
      <c r="K34" s="47">
        <v>2527.6309700000002</v>
      </c>
      <c r="L34" s="47"/>
      <c r="M34" s="47"/>
      <c r="N34" s="47"/>
      <c r="O34" s="41">
        <f t="shared" si="11"/>
        <v>2527.6309700000002</v>
      </c>
      <c r="P34" s="41"/>
      <c r="Q34" s="138">
        <v>45475</v>
      </c>
      <c r="R34" s="150" t="s">
        <v>118</v>
      </c>
      <c r="S34" s="74" t="s">
        <v>125</v>
      </c>
      <c r="T34" s="180"/>
    </row>
    <row r="35" spans="1:20" ht="66" customHeight="1" x14ac:dyDescent="0.25">
      <c r="A35" s="121"/>
      <c r="B35" s="131"/>
      <c r="C35" s="13" t="s">
        <v>111</v>
      </c>
      <c r="D35" s="93" t="s">
        <v>112</v>
      </c>
      <c r="E35" s="206"/>
      <c r="F35" s="211"/>
      <c r="G35" s="47"/>
      <c r="H35" s="47"/>
      <c r="I35" s="47"/>
      <c r="J35" s="47"/>
      <c r="K35" s="47">
        <v>50</v>
      </c>
      <c r="L35" s="47"/>
      <c r="M35" s="47"/>
      <c r="N35" s="47"/>
      <c r="O35" s="41">
        <f t="shared" si="11"/>
        <v>50</v>
      </c>
      <c r="P35" s="41"/>
      <c r="Q35" s="150" t="s">
        <v>121</v>
      </c>
      <c r="R35" s="150" t="s">
        <v>69</v>
      </c>
      <c r="S35" s="74" t="s">
        <v>126</v>
      </c>
      <c r="T35" s="180"/>
    </row>
    <row r="36" spans="1:20" x14ac:dyDescent="0.25">
      <c r="A36" s="121"/>
      <c r="B36" s="131"/>
      <c r="C36" s="13" t="s">
        <v>37</v>
      </c>
      <c r="D36" s="93"/>
      <c r="E36" s="206"/>
      <c r="F36" s="211"/>
      <c r="G36" s="47"/>
      <c r="H36" s="47"/>
      <c r="I36" s="47"/>
      <c r="J36" s="47"/>
      <c r="K36" s="47"/>
      <c r="L36" s="47"/>
      <c r="M36" s="47"/>
      <c r="N36" s="47"/>
      <c r="O36" s="41"/>
      <c r="P36" s="41"/>
      <c r="Q36" s="73"/>
      <c r="R36" s="51"/>
      <c r="S36" s="73"/>
      <c r="T36" s="180"/>
    </row>
    <row r="37" spans="1:20" x14ac:dyDescent="0.25">
      <c r="A37" s="121"/>
      <c r="B37" s="131"/>
      <c r="C37" s="13" t="s">
        <v>39</v>
      </c>
      <c r="D37" s="93" t="s">
        <v>40</v>
      </c>
      <c r="E37" s="206"/>
      <c r="F37" s="211"/>
      <c r="G37" s="44">
        <f t="shared" ref="G37:J37" si="14">G38+G39</f>
        <v>0</v>
      </c>
      <c r="H37" s="44">
        <f t="shared" si="14"/>
        <v>0</v>
      </c>
      <c r="I37" s="44">
        <f t="shared" si="14"/>
        <v>0</v>
      </c>
      <c r="J37" s="44">
        <f t="shared" si="14"/>
        <v>0</v>
      </c>
      <c r="K37" s="44">
        <f>K38+K39</f>
        <v>838.5</v>
      </c>
      <c r="L37" s="44">
        <f t="shared" ref="L37:N37" si="15">L38+L39</f>
        <v>838.5</v>
      </c>
      <c r="M37" s="44">
        <f t="shared" si="15"/>
        <v>0</v>
      </c>
      <c r="N37" s="44">
        <f t="shared" si="15"/>
        <v>0</v>
      </c>
      <c r="O37" s="44">
        <f>O38+O39</f>
        <v>838.5</v>
      </c>
      <c r="P37" s="44">
        <f>P38+P39</f>
        <v>838.5</v>
      </c>
      <c r="Q37" s="73"/>
      <c r="R37" s="51"/>
      <c r="S37" s="73"/>
      <c r="T37" s="180"/>
    </row>
    <row r="38" spans="1:20" ht="78" customHeight="1" x14ac:dyDescent="0.25">
      <c r="A38" s="121"/>
      <c r="B38" s="131"/>
      <c r="C38" s="13" t="s">
        <v>41</v>
      </c>
      <c r="D38" s="63" t="s">
        <v>75</v>
      </c>
      <c r="E38" s="206"/>
      <c r="F38" s="198"/>
      <c r="G38" s="99"/>
      <c r="H38" s="99"/>
      <c r="I38" s="99"/>
      <c r="J38" s="99"/>
      <c r="K38" s="47">
        <v>363</v>
      </c>
      <c r="L38" s="47">
        <v>363</v>
      </c>
      <c r="M38" s="99"/>
      <c r="N38" s="99"/>
      <c r="O38" s="38">
        <f>G38+I38+K38+M38</f>
        <v>363</v>
      </c>
      <c r="P38" s="38">
        <f>H38+J38+L38+N38</f>
        <v>363</v>
      </c>
      <c r="Q38" s="82">
        <v>45261</v>
      </c>
      <c r="R38" s="116">
        <v>45405</v>
      </c>
      <c r="S38" s="110" t="s">
        <v>81</v>
      </c>
      <c r="T38" s="180"/>
    </row>
    <row r="39" spans="1:20" ht="38.25" x14ac:dyDescent="0.25">
      <c r="A39" s="121"/>
      <c r="B39" s="131"/>
      <c r="C39" s="13" t="s">
        <v>113</v>
      </c>
      <c r="D39" s="63" t="s">
        <v>114</v>
      </c>
      <c r="E39" s="115"/>
      <c r="F39" s="108"/>
      <c r="G39" s="99"/>
      <c r="H39" s="99"/>
      <c r="I39" s="99"/>
      <c r="J39" s="99"/>
      <c r="K39" s="41">
        <v>475.5</v>
      </c>
      <c r="L39" s="41">
        <v>475.5</v>
      </c>
      <c r="M39" s="99"/>
      <c r="N39" s="99"/>
      <c r="O39" s="38">
        <f>G39+I39+K39+M39</f>
        <v>475.5</v>
      </c>
      <c r="P39" s="38">
        <f>H39+J39+L39+N39</f>
        <v>475.5</v>
      </c>
      <c r="Q39" s="82">
        <v>45474</v>
      </c>
      <c r="R39" s="116">
        <v>45526</v>
      </c>
      <c r="S39" s="110" t="s">
        <v>127</v>
      </c>
      <c r="T39" s="180"/>
    </row>
    <row r="40" spans="1:20" x14ac:dyDescent="0.25">
      <c r="A40" s="121"/>
      <c r="B40" s="131"/>
      <c r="C40" s="13"/>
      <c r="D40" s="63" t="s">
        <v>42</v>
      </c>
      <c r="E40" s="77"/>
      <c r="F40" s="75"/>
      <c r="G40" s="47"/>
      <c r="H40" s="47"/>
      <c r="I40" s="47">
        <v>1650</v>
      </c>
      <c r="J40" s="47"/>
      <c r="K40" s="94">
        <v>13572.98</v>
      </c>
      <c r="L40" s="47"/>
      <c r="M40" s="47"/>
      <c r="N40" s="47"/>
      <c r="O40" s="72"/>
      <c r="P40" s="72"/>
      <c r="Q40" s="109"/>
      <c r="R40" s="109"/>
      <c r="S40" s="109"/>
      <c r="T40" s="109"/>
    </row>
    <row r="41" spans="1:20" x14ac:dyDescent="0.25">
      <c r="A41" s="2" t="s">
        <v>106</v>
      </c>
      <c r="B41" s="132"/>
      <c r="C41" s="2"/>
      <c r="D41" s="2"/>
      <c r="F41" s="11"/>
      <c r="G41" s="78">
        <f>G25+G21+G18+G15+G11+G6</f>
        <v>73450.501300000004</v>
      </c>
      <c r="H41" s="161">
        <f t="shared" ref="H41:N41" si="16">H25+H21+H18+H15+H11+H6</f>
        <v>70314.632299999997</v>
      </c>
      <c r="I41" s="161">
        <f t="shared" si="16"/>
        <v>217182.63199999998</v>
      </c>
      <c r="J41" s="161">
        <f t="shared" si="16"/>
        <v>39402.08741</v>
      </c>
      <c r="K41" s="161">
        <f t="shared" si="16"/>
        <v>180477.47815999997</v>
      </c>
      <c r="L41" s="161">
        <f t="shared" si="16"/>
        <v>48106.833579999999</v>
      </c>
      <c r="M41" s="161">
        <f t="shared" si="16"/>
        <v>3415.28</v>
      </c>
      <c r="N41" s="161">
        <f t="shared" si="16"/>
        <v>3158.76</v>
      </c>
      <c r="O41" s="161">
        <f>O25+O21+O18+O15+O11+O6</f>
        <v>474525.89145999996</v>
      </c>
      <c r="P41" s="161">
        <f>P25+P21+P18+P15+P11+P6</f>
        <v>160982.31329000002</v>
      </c>
      <c r="Q41" s="109"/>
      <c r="R41" s="109"/>
      <c r="S41" s="109"/>
      <c r="T41" s="109"/>
    </row>
    <row r="42" spans="1:20" x14ac:dyDescent="0.25">
      <c r="A42" s="2"/>
      <c r="B42" s="132"/>
      <c r="C42" s="2"/>
      <c r="D42" s="2"/>
      <c r="G42" s="1"/>
      <c r="H42" s="143"/>
      <c r="I42" s="143"/>
      <c r="J42" s="143"/>
      <c r="K42" s="143"/>
      <c r="L42" s="143"/>
      <c r="M42" s="143"/>
      <c r="N42" s="143"/>
      <c r="O42" s="143"/>
      <c r="P42" s="143"/>
      <c r="Q42" s="23"/>
    </row>
    <row r="43" spans="1:20" x14ac:dyDescent="0.25">
      <c r="A43" s="2"/>
      <c r="B43" s="132"/>
      <c r="C43" s="2"/>
      <c r="D43" s="2"/>
      <c r="G43" s="1"/>
      <c r="H43" s="1"/>
      <c r="K43" s="56"/>
      <c r="L43" s="1"/>
      <c r="M43" s="1"/>
      <c r="N43" s="1"/>
      <c r="O43" s="1"/>
      <c r="P43" s="1"/>
      <c r="Q43" s="23"/>
    </row>
    <row r="44" spans="1:20" x14ac:dyDescent="0.25">
      <c r="A44" s="2"/>
      <c r="B44" s="132"/>
      <c r="C44" s="2"/>
      <c r="D44" s="2"/>
      <c r="G44" s="1"/>
      <c r="H44" s="1"/>
      <c r="K44" s="56"/>
      <c r="L44" s="1"/>
      <c r="M44" s="1"/>
      <c r="N44" s="1"/>
      <c r="O44" s="1"/>
      <c r="P44" s="1"/>
      <c r="Q44" s="23"/>
    </row>
    <row r="45" spans="1:20" x14ac:dyDescent="0.25">
      <c r="A45" s="2"/>
      <c r="B45" s="132"/>
      <c r="C45" s="2"/>
      <c r="D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3"/>
    </row>
    <row r="46" spans="1:20" x14ac:dyDescent="0.25">
      <c r="A46" s="2"/>
      <c r="B46" s="132"/>
      <c r="C46" s="2"/>
      <c r="D46" s="2"/>
      <c r="F46" s="1"/>
      <c r="G46" s="1"/>
      <c r="H46" s="1"/>
      <c r="I46" s="1"/>
      <c r="J46" s="1"/>
      <c r="K46" s="1"/>
      <c r="O46" s="1"/>
    </row>
  </sheetData>
  <mergeCells count="42">
    <mergeCell ref="T21:T24"/>
    <mergeCell ref="S22:S24"/>
    <mergeCell ref="B25:D25"/>
    <mergeCell ref="A26:A31"/>
    <mergeCell ref="B26:B31"/>
    <mergeCell ref="E26:E38"/>
    <mergeCell ref="F26:F38"/>
    <mergeCell ref="T26:T39"/>
    <mergeCell ref="A21:A23"/>
    <mergeCell ref="B21:B24"/>
    <mergeCell ref="C21:C23"/>
    <mergeCell ref="E21:E24"/>
    <mergeCell ref="F21:F24"/>
    <mergeCell ref="M4:N4"/>
    <mergeCell ref="O4:P4"/>
    <mergeCell ref="T7:T9"/>
    <mergeCell ref="A16:A17"/>
    <mergeCell ref="B16:B17"/>
    <mergeCell ref="D16:D17"/>
    <mergeCell ref="F16:F17"/>
    <mergeCell ref="A7:A10"/>
    <mergeCell ref="B7:B10"/>
    <mergeCell ref="C7:C10"/>
    <mergeCell ref="D7:D9"/>
    <mergeCell ref="E7:E9"/>
    <mergeCell ref="F7:F9"/>
    <mergeCell ref="B19:B20"/>
    <mergeCell ref="A1:T1"/>
    <mergeCell ref="A2:T2"/>
    <mergeCell ref="A3:A5"/>
    <mergeCell ref="B3:B5"/>
    <mergeCell ref="C3:C5"/>
    <mergeCell ref="D3:D5"/>
    <mergeCell ref="E3:E5"/>
    <mergeCell ref="F3:F5"/>
    <mergeCell ref="G3:P3"/>
    <mergeCell ref="Q3:R4"/>
    <mergeCell ref="S3:S5"/>
    <mergeCell ref="T3:T5"/>
    <mergeCell ref="G4:H4"/>
    <mergeCell ref="I4:J4"/>
    <mergeCell ref="K4:L4"/>
  </mergeCells>
  <pageMargins left="0.25" right="0.25" top="0.75" bottom="0.75" header="0.3" footer="0.3"/>
  <pageSetup paperSize="9" scale="2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V43"/>
  <sheetViews>
    <sheetView zoomScale="90" zoomScaleNormal="90" zoomScaleSheetLayoutView="100" workbookViewId="0">
      <pane xSplit="8" ySplit="5" topLeftCell="M20" activePane="bottomRight" state="frozen"/>
      <selection pane="topRight" activeCell="I1" sqref="I1"/>
      <selection pane="bottomLeft" activeCell="A6" sqref="A6"/>
      <selection pane="bottomRight" activeCell="D29" sqref="D29"/>
    </sheetView>
  </sheetViews>
  <sheetFormatPr defaultRowHeight="15" x14ac:dyDescent="0.25"/>
  <cols>
    <col min="1" max="1" width="7.85546875" customWidth="1"/>
    <col min="2" max="2" width="39" style="133" customWidth="1"/>
    <col min="3" max="3" width="5.7109375" customWidth="1"/>
    <col min="4" max="4" width="35.5703125" customWidth="1"/>
    <col min="5" max="5" width="34.42578125" customWidth="1"/>
    <col min="6" max="6" width="38" customWidth="1"/>
    <col min="7" max="7" width="11.42578125" customWidth="1"/>
    <col min="8" max="8" width="12.42578125" customWidth="1"/>
    <col min="9" max="9" width="10.85546875" customWidth="1"/>
    <col min="10" max="10" width="11" customWidth="1"/>
    <col min="11" max="11" width="11.28515625" customWidth="1"/>
    <col min="12" max="12" width="11.7109375" customWidth="1"/>
    <col min="13" max="13" width="11" customWidth="1"/>
    <col min="14" max="14" width="10.28515625" customWidth="1"/>
    <col min="15" max="15" width="11.42578125" customWidth="1"/>
    <col min="16" max="16" width="12" customWidth="1"/>
    <col min="17" max="17" width="12.7109375" bestFit="1" customWidth="1"/>
    <col min="18" max="18" width="19.85546875" customWidth="1"/>
    <col min="19" max="19" width="24.140625" customWidth="1"/>
    <col min="20" max="20" width="19.140625" customWidth="1"/>
    <col min="21" max="22" width="17.42578125" hidden="1" customWidth="1"/>
  </cols>
  <sheetData>
    <row r="1" spans="1:20" ht="16.5" x14ac:dyDescent="0.25">
      <c r="A1" s="173" t="s">
        <v>19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</row>
    <row r="2" spans="1:20" ht="17.25" thickBot="1" x14ac:dyDescent="0.3">
      <c r="A2" s="174" t="s">
        <v>84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1:20" ht="27" customHeight="1" x14ac:dyDescent="0.25">
      <c r="A3" s="175" t="s">
        <v>10</v>
      </c>
      <c r="B3" s="178" t="s">
        <v>5</v>
      </c>
      <c r="C3" s="179" t="s">
        <v>0</v>
      </c>
      <c r="D3" s="182" t="s">
        <v>13</v>
      </c>
      <c r="E3" s="182" t="s">
        <v>15</v>
      </c>
      <c r="F3" s="182" t="s">
        <v>14</v>
      </c>
      <c r="G3" s="185" t="s">
        <v>67</v>
      </c>
      <c r="H3" s="186"/>
      <c r="I3" s="186"/>
      <c r="J3" s="186"/>
      <c r="K3" s="186"/>
      <c r="L3" s="186"/>
      <c r="M3" s="186"/>
      <c r="N3" s="186"/>
      <c r="O3" s="186"/>
      <c r="P3" s="187"/>
      <c r="Q3" s="179" t="s">
        <v>1</v>
      </c>
      <c r="R3" s="179"/>
      <c r="S3" s="179" t="s">
        <v>18</v>
      </c>
      <c r="T3" s="188" t="s">
        <v>2</v>
      </c>
    </row>
    <row r="4" spans="1:20" ht="39.75" customHeight="1" x14ac:dyDescent="0.25">
      <c r="A4" s="176"/>
      <c r="B4" s="178"/>
      <c r="C4" s="180"/>
      <c r="D4" s="183"/>
      <c r="E4" s="183"/>
      <c r="F4" s="183"/>
      <c r="G4" s="183" t="s">
        <v>16</v>
      </c>
      <c r="H4" s="183"/>
      <c r="I4" s="180" t="s">
        <v>17</v>
      </c>
      <c r="J4" s="180"/>
      <c r="K4" s="180" t="s">
        <v>33</v>
      </c>
      <c r="L4" s="180"/>
      <c r="M4" s="180" t="s">
        <v>22</v>
      </c>
      <c r="N4" s="180"/>
      <c r="O4" s="191" t="s">
        <v>23</v>
      </c>
      <c r="P4" s="192"/>
      <c r="Q4" s="180"/>
      <c r="R4" s="180"/>
      <c r="S4" s="180"/>
      <c r="T4" s="189"/>
    </row>
    <row r="5" spans="1:20" ht="29.25" customHeight="1" x14ac:dyDescent="0.25">
      <c r="A5" s="177"/>
      <c r="B5" s="178"/>
      <c r="C5" s="181"/>
      <c r="D5" s="184"/>
      <c r="E5" s="184"/>
      <c r="F5" s="184"/>
      <c r="G5" s="3" t="s">
        <v>11</v>
      </c>
      <c r="H5" s="3" t="s">
        <v>12</v>
      </c>
      <c r="I5" s="4" t="s">
        <v>11</v>
      </c>
      <c r="J5" s="4" t="s">
        <v>12</v>
      </c>
      <c r="K5" s="4" t="s">
        <v>11</v>
      </c>
      <c r="L5" s="4" t="s">
        <v>12</v>
      </c>
      <c r="M5" s="4" t="s">
        <v>11</v>
      </c>
      <c r="N5" s="4" t="s">
        <v>12</v>
      </c>
      <c r="O5" s="4" t="s">
        <v>11</v>
      </c>
      <c r="P5" s="4" t="s">
        <v>12</v>
      </c>
      <c r="Q5" s="4" t="s">
        <v>11</v>
      </c>
      <c r="R5" s="32" t="s">
        <v>12</v>
      </c>
      <c r="S5" s="181"/>
      <c r="T5" s="190"/>
    </row>
    <row r="6" spans="1:20" ht="29.25" customHeight="1" x14ac:dyDescent="0.25">
      <c r="A6" s="17"/>
      <c r="B6" s="126"/>
      <c r="C6" s="15"/>
      <c r="D6" s="18"/>
      <c r="E6" s="18"/>
      <c r="F6" s="18"/>
      <c r="G6" s="20">
        <f>G7+G10</f>
        <v>0</v>
      </c>
      <c r="H6" s="20">
        <f t="shared" ref="H6:P6" si="0">H7+H10</f>
        <v>0</v>
      </c>
      <c r="I6" s="20">
        <f t="shared" si="0"/>
        <v>68.33</v>
      </c>
      <c r="J6" s="20">
        <f t="shared" si="0"/>
        <v>63.36</v>
      </c>
      <c r="K6" s="20">
        <f t="shared" si="0"/>
        <v>1.37</v>
      </c>
      <c r="L6" s="20">
        <f t="shared" si="0"/>
        <v>1.1100000000000001</v>
      </c>
      <c r="M6" s="20">
        <f t="shared" si="0"/>
        <v>3415.28</v>
      </c>
      <c r="N6" s="20">
        <f t="shared" si="0"/>
        <v>3158.76</v>
      </c>
      <c r="O6" s="20">
        <f t="shared" si="0"/>
        <v>3484.98</v>
      </c>
      <c r="P6" s="20">
        <f t="shared" si="0"/>
        <v>3223.23</v>
      </c>
      <c r="Q6" s="15"/>
      <c r="R6" s="48"/>
      <c r="S6" s="15"/>
      <c r="T6" s="19"/>
    </row>
    <row r="7" spans="1:20" ht="38.25" hidden="1" customHeight="1" x14ac:dyDescent="0.25">
      <c r="A7" s="199">
        <v>1</v>
      </c>
      <c r="B7" s="178" t="s">
        <v>59</v>
      </c>
      <c r="C7" s="201">
        <v>1</v>
      </c>
      <c r="D7" s="203" t="s">
        <v>3</v>
      </c>
      <c r="E7" s="203" t="s">
        <v>20</v>
      </c>
      <c r="F7" s="203" t="s">
        <v>30</v>
      </c>
      <c r="G7" s="38">
        <v>0</v>
      </c>
      <c r="H7" s="38">
        <v>0</v>
      </c>
      <c r="I7" s="38">
        <f>I8+I9</f>
        <v>0</v>
      </c>
      <c r="J7" s="38">
        <f t="shared" ref="J7:P7" si="1">J8+J9</f>
        <v>0</v>
      </c>
      <c r="K7" s="38">
        <f t="shared" si="1"/>
        <v>0</v>
      </c>
      <c r="L7" s="38">
        <f t="shared" si="1"/>
        <v>0</v>
      </c>
      <c r="M7" s="38">
        <f t="shared" si="1"/>
        <v>0</v>
      </c>
      <c r="N7" s="38">
        <f t="shared" si="1"/>
        <v>0</v>
      </c>
      <c r="O7" s="38">
        <f t="shared" si="1"/>
        <v>0</v>
      </c>
      <c r="P7" s="38">
        <f t="shared" si="1"/>
        <v>0</v>
      </c>
      <c r="Q7" s="10" t="s">
        <v>4</v>
      </c>
      <c r="R7" s="49"/>
      <c r="S7" s="29"/>
      <c r="T7" s="193" t="s">
        <v>28</v>
      </c>
    </row>
    <row r="8" spans="1:20" ht="15" hidden="1" customHeight="1" x14ac:dyDescent="0.25">
      <c r="A8" s="200"/>
      <c r="B8" s="178"/>
      <c r="C8" s="202"/>
      <c r="D8" s="204"/>
      <c r="E8" s="204"/>
      <c r="F8" s="204"/>
      <c r="G8" s="38"/>
      <c r="H8" s="38"/>
      <c r="I8" s="39"/>
      <c r="J8" s="39"/>
      <c r="K8" s="39"/>
      <c r="L8" s="39"/>
      <c r="M8" s="39"/>
      <c r="N8" s="39"/>
      <c r="O8" s="38">
        <f>G8+I8+K8+M8</f>
        <v>0</v>
      </c>
      <c r="P8" s="38">
        <f>J8+L8+N8</f>
        <v>0</v>
      </c>
      <c r="Q8" s="10"/>
      <c r="R8" s="10"/>
      <c r="S8" s="10"/>
      <c r="T8" s="194"/>
    </row>
    <row r="9" spans="1:20" ht="15" hidden="1" customHeight="1" x14ac:dyDescent="0.25">
      <c r="A9" s="200"/>
      <c r="B9" s="178"/>
      <c r="C9" s="202"/>
      <c r="D9" s="205"/>
      <c r="E9" s="205"/>
      <c r="F9" s="205"/>
      <c r="G9" s="38"/>
      <c r="H9" s="38"/>
      <c r="I9" s="39"/>
      <c r="J9" s="39"/>
      <c r="K9" s="39"/>
      <c r="L9" s="39"/>
      <c r="M9" s="39"/>
      <c r="N9" s="39"/>
      <c r="O9" s="38">
        <f>G9+I9+K9+M9</f>
        <v>0</v>
      </c>
      <c r="P9" s="38">
        <f t="shared" ref="P9:P10" si="2">J9+L9+N9</f>
        <v>0</v>
      </c>
      <c r="Q9" s="10"/>
      <c r="R9" s="10"/>
      <c r="S9" s="10"/>
      <c r="T9" s="195"/>
    </row>
    <row r="10" spans="1:20" ht="256.5" customHeight="1" x14ac:dyDescent="0.25">
      <c r="A10" s="200"/>
      <c r="B10" s="178"/>
      <c r="C10" s="202"/>
      <c r="D10" s="87" t="s">
        <v>95</v>
      </c>
      <c r="E10" s="87" t="s">
        <v>60</v>
      </c>
      <c r="F10" s="87" t="s">
        <v>62</v>
      </c>
      <c r="G10" s="38">
        <v>0</v>
      </c>
      <c r="H10" s="38">
        <v>0</v>
      </c>
      <c r="I10" s="39">
        <v>68.33</v>
      </c>
      <c r="J10" s="39">
        <v>63.36</v>
      </c>
      <c r="K10" s="39">
        <v>1.37</v>
      </c>
      <c r="L10" s="39">
        <v>1.1100000000000001</v>
      </c>
      <c r="M10" s="39">
        <v>3415.28</v>
      </c>
      <c r="N10" s="39">
        <v>3158.76</v>
      </c>
      <c r="O10" s="38">
        <f>G10+I10+K10+M10</f>
        <v>3484.98</v>
      </c>
      <c r="P10" s="38">
        <f t="shared" si="2"/>
        <v>3223.23</v>
      </c>
      <c r="Q10" s="35">
        <v>45565</v>
      </c>
      <c r="R10" s="10" t="s">
        <v>63</v>
      </c>
      <c r="S10" s="10"/>
      <c r="T10" s="31" t="s">
        <v>24</v>
      </c>
    </row>
    <row r="11" spans="1:20" ht="32.25" customHeight="1" x14ac:dyDescent="0.25">
      <c r="A11" s="59"/>
      <c r="B11" s="134"/>
      <c r="C11" s="12"/>
      <c r="D11" s="64"/>
      <c r="E11" s="60"/>
      <c r="F11" s="65"/>
      <c r="G11" s="80">
        <f>G12+G14+G13</f>
        <v>39110.11</v>
      </c>
      <c r="H11" s="80">
        <f t="shared" ref="H11:P11" si="3">H12+H14+H13</f>
        <v>35380.269999999997</v>
      </c>
      <c r="I11" s="80">
        <f t="shared" si="3"/>
        <v>876.46900000000005</v>
      </c>
      <c r="J11" s="80">
        <f t="shared" si="3"/>
        <v>795.12899999999991</v>
      </c>
      <c r="K11" s="80">
        <f t="shared" si="3"/>
        <v>9200</v>
      </c>
      <c r="L11" s="80">
        <f t="shared" si="3"/>
        <v>9200</v>
      </c>
      <c r="M11" s="80">
        <f t="shared" si="3"/>
        <v>0</v>
      </c>
      <c r="N11" s="80">
        <f t="shared" si="3"/>
        <v>0</v>
      </c>
      <c r="O11" s="80">
        <f t="shared" si="3"/>
        <v>49186.578999999998</v>
      </c>
      <c r="P11" s="80">
        <f t="shared" si="3"/>
        <v>45375.399000000005</v>
      </c>
      <c r="Q11" s="57"/>
      <c r="R11" s="61"/>
      <c r="S11" s="58"/>
      <c r="T11" s="49"/>
    </row>
    <row r="12" spans="1:20" ht="123" customHeight="1" x14ac:dyDescent="0.25">
      <c r="A12" s="59">
        <v>2</v>
      </c>
      <c r="B12" s="127" t="s">
        <v>92</v>
      </c>
      <c r="C12" s="12"/>
      <c r="D12" s="10" t="s">
        <v>93</v>
      </c>
      <c r="E12" s="86" t="s">
        <v>96</v>
      </c>
      <c r="F12" s="33" t="s">
        <v>115</v>
      </c>
      <c r="G12" s="40">
        <v>27030.35</v>
      </c>
      <c r="H12" s="40">
        <v>27030.35</v>
      </c>
      <c r="I12" s="40">
        <v>551.63900000000001</v>
      </c>
      <c r="J12" s="40">
        <v>551.63900000000001</v>
      </c>
      <c r="K12" s="40">
        <v>9200</v>
      </c>
      <c r="L12" s="40">
        <v>9200</v>
      </c>
      <c r="M12" s="40">
        <v>0</v>
      </c>
      <c r="N12" s="40">
        <v>0</v>
      </c>
      <c r="O12" s="38">
        <f>G12+I12+K12</f>
        <v>36781.989000000001</v>
      </c>
      <c r="P12" s="38">
        <f>H12+J12+L12+N12</f>
        <v>36781.989000000001</v>
      </c>
      <c r="Q12" s="90" t="s">
        <v>68</v>
      </c>
      <c r="R12" s="43" t="s">
        <v>69</v>
      </c>
      <c r="S12" s="33"/>
      <c r="T12" s="10" t="s">
        <v>64</v>
      </c>
    </row>
    <row r="13" spans="1:20" ht="241.5" customHeight="1" thickBot="1" x14ac:dyDescent="0.3">
      <c r="A13" s="59"/>
      <c r="B13" s="128" t="s">
        <v>116</v>
      </c>
      <c r="C13" s="12"/>
      <c r="D13" s="86" t="s">
        <v>52</v>
      </c>
      <c r="E13" s="86" t="s">
        <v>53</v>
      </c>
      <c r="F13" s="33" t="s">
        <v>97</v>
      </c>
      <c r="G13" s="41">
        <v>10968.44</v>
      </c>
      <c r="H13" s="102">
        <v>7312.3</v>
      </c>
      <c r="I13" s="41">
        <v>223.84</v>
      </c>
      <c r="J13" s="41">
        <v>149.19999999999999</v>
      </c>
      <c r="K13" s="41">
        <v>0</v>
      </c>
      <c r="L13" s="41">
        <v>0</v>
      </c>
      <c r="M13" s="41">
        <v>0</v>
      </c>
      <c r="N13" s="41">
        <v>0</v>
      </c>
      <c r="O13" s="38">
        <f>G13+I13+K13+M13</f>
        <v>11192.28</v>
      </c>
      <c r="P13" s="38">
        <f>H13+J13+L13+N13</f>
        <v>7461.5</v>
      </c>
      <c r="Q13" s="42">
        <v>45657</v>
      </c>
      <c r="R13" s="43" t="s">
        <v>69</v>
      </c>
      <c r="S13" s="33"/>
      <c r="T13" s="10" t="s">
        <v>58</v>
      </c>
    </row>
    <row r="14" spans="1:20" ht="253.5" customHeight="1" thickBot="1" x14ac:dyDescent="0.3">
      <c r="A14" s="59"/>
      <c r="B14" s="128" t="s">
        <v>98</v>
      </c>
      <c r="C14" s="12"/>
      <c r="D14" s="86" t="s">
        <v>55</v>
      </c>
      <c r="E14" s="86" t="s">
        <v>99</v>
      </c>
      <c r="F14" s="10" t="s">
        <v>57</v>
      </c>
      <c r="G14" s="41">
        <v>1111.32</v>
      </c>
      <c r="H14" s="41">
        <v>1037.6199999999999</v>
      </c>
      <c r="I14" s="41">
        <v>100.99</v>
      </c>
      <c r="J14" s="41">
        <v>94.29</v>
      </c>
      <c r="K14" s="41">
        <v>0</v>
      </c>
      <c r="L14" s="41">
        <v>0</v>
      </c>
      <c r="M14" s="41">
        <v>0</v>
      </c>
      <c r="N14" s="41">
        <v>0</v>
      </c>
      <c r="O14" s="38">
        <f>G14+I14+K14+M14</f>
        <v>1212.31</v>
      </c>
      <c r="P14" s="38">
        <f>H14+J14+L14+N14</f>
        <v>1131.9099999999999</v>
      </c>
      <c r="Q14" s="42">
        <v>45657</v>
      </c>
      <c r="R14" s="43" t="s">
        <v>69</v>
      </c>
      <c r="S14" s="67"/>
      <c r="T14" s="10" t="s">
        <v>58</v>
      </c>
    </row>
    <row r="15" spans="1:20" ht="35.25" customHeight="1" thickBot="1" x14ac:dyDescent="0.3">
      <c r="A15" s="59"/>
      <c r="B15" s="129"/>
      <c r="C15" s="12"/>
      <c r="D15" s="97"/>
      <c r="E15" s="10"/>
      <c r="F15" s="32"/>
      <c r="G15" s="44"/>
      <c r="H15" s="44"/>
      <c r="I15" s="44">
        <f>I16+I17</f>
        <v>2423.4</v>
      </c>
      <c r="J15" s="44"/>
      <c r="K15" s="44">
        <f>K16+K17</f>
        <v>807.9</v>
      </c>
      <c r="L15" s="44"/>
      <c r="M15" s="44"/>
      <c r="N15" s="44"/>
      <c r="O15" s="44">
        <f>K15+I15</f>
        <v>3231.3</v>
      </c>
      <c r="P15" s="44"/>
      <c r="Q15" s="42"/>
      <c r="R15" s="43"/>
      <c r="S15" s="67"/>
      <c r="T15" s="10"/>
    </row>
    <row r="16" spans="1:20" ht="164.25" customHeight="1" x14ac:dyDescent="0.25">
      <c r="A16" s="196">
        <v>3</v>
      </c>
      <c r="B16" s="171" t="s">
        <v>85</v>
      </c>
      <c r="C16" s="12"/>
      <c r="D16" s="197" t="s">
        <v>86</v>
      </c>
      <c r="E16" s="97" t="s">
        <v>100</v>
      </c>
      <c r="F16" s="197" t="s">
        <v>87</v>
      </c>
      <c r="G16" s="98"/>
      <c r="H16" s="98"/>
      <c r="I16" s="38">
        <v>2118.1</v>
      </c>
      <c r="J16" s="38"/>
      <c r="K16" s="38">
        <v>706.1</v>
      </c>
      <c r="L16" s="98"/>
      <c r="M16" s="98"/>
      <c r="N16" s="98"/>
      <c r="O16" s="38">
        <f t="shared" ref="O16:O17" si="4">K16+I16</f>
        <v>2824.2</v>
      </c>
      <c r="P16" s="38"/>
      <c r="Q16" s="101">
        <v>45657</v>
      </c>
      <c r="R16" s="43" t="s">
        <v>69</v>
      </c>
      <c r="S16" s="103"/>
      <c r="T16" s="10" t="s">
        <v>94</v>
      </c>
    </row>
    <row r="17" spans="1:20" ht="174" customHeight="1" thickBot="1" x14ac:dyDescent="0.3">
      <c r="A17" s="196"/>
      <c r="B17" s="172"/>
      <c r="C17" s="12"/>
      <c r="D17" s="198"/>
      <c r="E17" s="97" t="s">
        <v>101</v>
      </c>
      <c r="F17" s="198"/>
      <c r="G17" s="98"/>
      <c r="H17" s="98"/>
      <c r="I17" s="38">
        <v>305.3</v>
      </c>
      <c r="J17" s="38"/>
      <c r="K17" s="38">
        <v>101.8</v>
      </c>
      <c r="L17" s="98"/>
      <c r="M17" s="98"/>
      <c r="N17" s="98"/>
      <c r="O17" s="38">
        <f t="shared" si="4"/>
        <v>407.1</v>
      </c>
      <c r="P17" s="38"/>
      <c r="Q17" s="101">
        <v>45657</v>
      </c>
      <c r="R17" s="43" t="s">
        <v>69</v>
      </c>
      <c r="S17" s="67" t="s">
        <v>88</v>
      </c>
      <c r="T17" s="10" t="s">
        <v>89</v>
      </c>
    </row>
    <row r="18" spans="1:20" ht="147" customHeight="1" thickBot="1" x14ac:dyDescent="0.3">
      <c r="A18" s="59">
        <v>4</v>
      </c>
      <c r="B18" s="127" t="s">
        <v>91</v>
      </c>
      <c r="C18" s="12"/>
      <c r="D18" s="100" t="s">
        <v>90</v>
      </c>
      <c r="E18" s="3" t="s">
        <v>102</v>
      </c>
      <c r="F18" s="97" t="s">
        <v>103</v>
      </c>
      <c r="G18" s="44"/>
      <c r="H18" s="44"/>
      <c r="I18" s="44">
        <v>699.8</v>
      </c>
      <c r="J18" s="44"/>
      <c r="K18" s="44">
        <v>386.5</v>
      </c>
      <c r="L18" s="44"/>
      <c r="M18" s="44"/>
      <c r="N18" s="44"/>
      <c r="O18" s="44">
        <f>K18+I18</f>
        <v>1086.3</v>
      </c>
      <c r="P18" s="44"/>
      <c r="Q18" s="101"/>
      <c r="R18" s="34"/>
      <c r="S18" s="67"/>
      <c r="T18" s="10"/>
    </row>
    <row r="19" spans="1:20" ht="59.25" customHeight="1" x14ac:dyDescent="0.25">
      <c r="A19" s="212"/>
      <c r="B19" s="213" t="s">
        <v>32</v>
      </c>
      <c r="C19" s="216"/>
      <c r="D19" s="88" t="s">
        <v>6</v>
      </c>
      <c r="E19" s="217" t="s">
        <v>104</v>
      </c>
      <c r="F19" s="217" t="s">
        <v>83</v>
      </c>
      <c r="G19" s="44">
        <f t="shared" ref="G19:P19" si="5">SUM(G20:G22)</f>
        <v>0</v>
      </c>
      <c r="H19" s="44">
        <f t="shared" si="5"/>
        <v>0</v>
      </c>
      <c r="I19" s="44">
        <f t="shared" si="5"/>
        <v>210000</v>
      </c>
      <c r="J19" s="44">
        <f t="shared" si="5"/>
        <v>0</v>
      </c>
      <c r="K19" s="44">
        <f t="shared" si="5"/>
        <v>97569.089000000007</v>
      </c>
      <c r="L19" s="44">
        <f t="shared" si="5"/>
        <v>0</v>
      </c>
      <c r="M19" s="44">
        <f t="shared" si="5"/>
        <v>0</v>
      </c>
      <c r="N19" s="44">
        <f t="shared" si="5"/>
        <v>0</v>
      </c>
      <c r="O19" s="44">
        <f t="shared" si="5"/>
        <v>307569.08900000004</v>
      </c>
      <c r="P19" s="44">
        <f t="shared" si="5"/>
        <v>0</v>
      </c>
      <c r="Q19" s="35"/>
      <c r="R19" s="50"/>
      <c r="S19" s="34"/>
      <c r="T19" s="206" t="s">
        <v>51</v>
      </c>
    </row>
    <row r="20" spans="1:20" ht="62.25" customHeight="1" x14ac:dyDescent="0.25">
      <c r="A20" s="212"/>
      <c r="B20" s="214"/>
      <c r="C20" s="216"/>
      <c r="D20" s="24" t="s">
        <v>48</v>
      </c>
      <c r="E20" s="218"/>
      <c r="F20" s="218"/>
      <c r="G20" s="38">
        <v>0</v>
      </c>
      <c r="H20" s="38">
        <v>0</v>
      </c>
      <c r="I20" s="38">
        <v>35580.645530000002</v>
      </c>
      <c r="J20" s="38">
        <v>0</v>
      </c>
      <c r="K20" s="38">
        <v>16531.291290000001</v>
      </c>
      <c r="L20" s="38">
        <v>0</v>
      </c>
      <c r="M20" s="38">
        <v>0</v>
      </c>
      <c r="N20" s="38">
        <v>0</v>
      </c>
      <c r="O20" s="38">
        <f>G20+I20+K20+M20</f>
        <v>52111.936820000003</v>
      </c>
      <c r="P20" s="38">
        <f>H20+J20+L20+N20</f>
        <v>0</v>
      </c>
      <c r="Q20" s="35">
        <v>45504</v>
      </c>
      <c r="R20" s="43" t="s">
        <v>69</v>
      </c>
      <c r="S20" s="207" t="s">
        <v>82</v>
      </c>
      <c r="T20" s="206"/>
    </row>
    <row r="21" spans="1:20" ht="60.75" customHeight="1" x14ac:dyDescent="0.25">
      <c r="A21" s="212"/>
      <c r="B21" s="214"/>
      <c r="C21" s="216"/>
      <c r="D21" s="24" t="s">
        <v>49</v>
      </c>
      <c r="E21" s="218"/>
      <c r="F21" s="218"/>
      <c r="G21" s="38">
        <v>0</v>
      </c>
      <c r="H21" s="38">
        <v>0</v>
      </c>
      <c r="I21" s="38">
        <v>55783.936560000002</v>
      </c>
      <c r="J21" s="38">
        <v>0</v>
      </c>
      <c r="K21" s="38">
        <v>25918.037479999999</v>
      </c>
      <c r="L21" s="38">
        <v>0</v>
      </c>
      <c r="M21" s="38">
        <v>0</v>
      </c>
      <c r="N21" s="38">
        <v>0</v>
      </c>
      <c r="O21" s="38">
        <f t="shared" ref="O21:P22" si="6">G21+I21+K21+M21</f>
        <v>81701.974040000001</v>
      </c>
      <c r="P21" s="38">
        <f t="shared" si="6"/>
        <v>0</v>
      </c>
      <c r="Q21" s="35">
        <v>45519</v>
      </c>
      <c r="R21" s="43" t="s">
        <v>69</v>
      </c>
      <c r="S21" s="207"/>
      <c r="T21" s="206"/>
    </row>
    <row r="22" spans="1:20" ht="61.5" customHeight="1" x14ac:dyDescent="0.25">
      <c r="A22" s="135"/>
      <c r="B22" s="215"/>
      <c r="C22" s="12"/>
      <c r="D22" s="24" t="s">
        <v>50</v>
      </c>
      <c r="E22" s="218"/>
      <c r="F22" s="218"/>
      <c r="G22" s="38">
        <v>0</v>
      </c>
      <c r="H22" s="38">
        <v>0</v>
      </c>
      <c r="I22" s="38">
        <v>118635.41791</v>
      </c>
      <c r="J22" s="38">
        <v>0</v>
      </c>
      <c r="K22" s="38">
        <v>55119.76023</v>
      </c>
      <c r="L22" s="38">
        <v>0</v>
      </c>
      <c r="M22" s="38">
        <v>0</v>
      </c>
      <c r="N22" s="38">
        <v>0</v>
      </c>
      <c r="O22" s="38">
        <f t="shared" si="6"/>
        <v>173755.17814</v>
      </c>
      <c r="P22" s="38">
        <f t="shared" si="6"/>
        <v>0</v>
      </c>
      <c r="Q22" s="35">
        <v>45534</v>
      </c>
      <c r="R22" s="43" t="s">
        <v>69</v>
      </c>
      <c r="S22" s="207"/>
      <c r="T22" s="206"/>
    </row>
    <row r="23" spans="1:20" ht="24.75" customHeight="1" x14ac:dyDescent="0.25">
      <c r="A23" s="136"/>
      <c r="B23" s="208" t="s">
        <v>29</v>
      </c>
      <c r="C23" s="208"/>
      <c r="D23" s="208"/>
      <c r="E23" s="24"/>
      <c r="F23" s="14"/>
      <c r="G23" s="45">
        <f>G24+G30+G34</f>
        <v>34340.386149999998</v>
      </c>
      <c r="H23" s="45">
        <f>H24+H30+H34</f>
        <v>0</v>
      </c>
      <c r="I23" s="45">
        <f>I24+I30+I34</f>
        <v>700.82788000000005</v>
      </c>
      <c r="J23" s="45">
        <f>J24+J30+J34</f>
        <v>0</v>
      </c>
      <c r="K23" s="45">
        <f>K24+K30+K34+K37</f>
        <v>72024.339269999997</v>
      </c>
      <c r="L23" s="45">
        <f>L24+L30+L34</f>
        <v>363</v>
      </c>
      <c r="M23" s="45">
        <f>M24+M30+M34</f>
        <v>0</v>
      </c>
      <c r="N23" s="45">
        <f>N24+N30+N34</f>
        <v>0</v>
      </c>
      <c r="O23" s="79">
        <f>G23+I23+K23+M23</f>
        <v>107065.5533</v>
      </c>
      <c r="P23" s="79">
        <f>H23+J23+L23+N23</f>
        <v>363</v>
      </c>
      <c r="Q23" s="35"/>
      <c r="R23" s="28"/>
      <c r="S23" s="46"/>
      <c r="T23" s="10"/>
    </row>
    <row r="24" spans="1:20" s="5" customFormat="1" ht="51" customHeight="1" x14ac:dyDescent="0.25">
      <c r="A24" s="209">
        <v>5</v>
      </c>
      <c r="B24" s="210" t="s">
        <v>21</v>
      </c>
      <c r="C24" s="69">
        <v>7</v>
      </c>
      <c r="D24" s="92" t="s">
        <v>25</v>
      </c>
      <c r="E24" s="206" t="s">
        <v>105</v>
      </c>
      <c r="F24" s="197" t="s">
        <v>76</v>
      </c>
      <c r="G24" s="44">
        <f t="shared" ref="G24:N24" si="7">G25+G26+G28+G27+G29</f>
        <v>34340.386149999998</v>
      </c>
      <c r="H24" s="44">
        <f t="shared" si="7"/>
        <v>0</v>
      </c>
      <c r="I24" s="44">
        <f t="shared" si="7"/>
        <v>700.82788000000005</v>
      </c>
      <c r="J24" s="44">
        <f t="shared" si="7"/>
        <v>0</v>
      </c>
      <c r="K24" s="44">
        <f t="shared" si="7"/>
        <v>35682.119269999996</v>
      </c>
      <c r="L24" s="44">
        <f t="shared" si="7"/>
        <v>0</v>
      </c>
      <c r="M24" s="44">
        <f t="shared" si="7"/>
        <v>0</v>
      </c>
      <c r="N24" s="44">
        <f t="shared" si="7"/>
        <v>0</v>
      </c>
      <c r="O24" s="44">
        <f>O25+O26+O28+O27+O29</f>
        <v>70723.333299999998</v>
      </c>
      <c r="P24" s="44">
        <f>P25+P26+P28+P27+P29</f>
        <v>0</v>
      </c>
      <c r="R24" s="43"/>
      <c r="S24" s="36"/>
      <c r="T24" s="180" t="s">
        <v>51</v>
      </c>
    </row>
    <row r="25" spans="1:20" ht="57" customHeight="1" x14ac:dyDescent="0.25">
      <c r="A25" s="209"/>
      <c r="B25" s="210"/>
      <c r="C25" s="13" t="s">
        <v>7</v>
      </c>
      <c r="D25" s="91" t="s">
        <v>70</v>
      </c>
      <c r="E25" s="206"/>
      <c r="F25" s="211"/>
      <c r="G25" s="41">
        <v>21075.28615</v>
      </c>
      <c r="H25" s="47">
        <v>0</v>
      </c>
      <c r="I25" s="41">
        <v>430.10788000000002</v>
      </c>
      <c r="J25" s="41">
        <v>0</v>
      </c>
      <c r="K25" s="41">
        <v>23065.149269999998</v>
      </c>
      <c r="L25" s="41">
        <v>0</v>
      </c>
      <c r="M25" s="41">
        <v>0</v>
      </c>
      <c r="N25" s="41">
        <v>0</v>
      </c>
      <c r="O25" s="41">
        <f>G25+I25+K25+M25</f>
        <v>44570.543299999998</v>
      </c>
      <c r="P25" s="41">
        <f>H25+J25+L25+N25</f>
        <v>0</v>
      </c>
      <c r="Q25" s="35">
        <v>45567</v>
      </c>
      <c r="R25" s="36" t="s">
        <v>69</v>
      </c>
      <c r="S25" s="36" t="s">
        <v>77</v>
      </c>
      <c r="T25" s="180"/>
    </row>
    <row r="26" spans="1:20" ht="58.5" customHeight="1" x14ac:dyDescent="0.25">
      <c r="A26" s="209"/>
      <c r="B26" s="210"/>
      <c r="C26" s="13" t="s">
        <v>8</v>
      </c>
      <c r="D26" s="91" t="s">
        <v>71</v>
      </c>
      <c r="E26" s="206"/>
      <c r="F26" s="211"/>
      <c r="G26" s="47">
        <v>13265.1</v>
      </c>
      <c r="H26" s="47">
        <v>0</v>
      </c>
      <c r="I26" s="47">
        <v>270.72000000000003</v>
      </c>
      <c r="J26" s="41">
        <v>0</v>
      </c>
      <c r="K26" s="47">
        <v>11060.11</v>
      </c>
      <c r="L26" s="41">
        <v>0</v>
      </c>
      <c r="M26" s="41">
        <v>0</v>
      </c>
      <c r="N26" s="41">
        <v>0</v>
      </c>
      <c r="O26" s="41">
        <f t="shared" ref="O26:P28" si="8">G26+I26+K26+M26</f>
        <v>24595.93</v>
      </c>
      <c r="P26" s="41">
        <f t="shared" si="8"/>
        <v>0</v>
      </c>
      <c r="Q26" s="35">
        <v>45537</v>
      </c>
      <c r="R26" s="36" t="s">
        <v>69</v>
      </c>
      <c r="S26" s="36" t="s">
        <v>78</v>
      </c>
      <c r="T26" s="180"/>
    </row>
    <row r="27" spans="1:20" ht="74.25" customHeight="1" x14ac:dyDescent="0.25">
      <c r="A27" s="209"/>
      <c r="B27" s="210"/>
      <c r="C27" s="13" t="s">
        <v>9</v>
      </c>
      <c r="D27" s="63" t="s">
        <v>73</v>
      </c>
      <c r="E27" s="206"/>
      <c r="F27" s="211"/>
      <c r="G27" s="47">
        <v>0</v>
      </c>
      <c r="H27" s="47">
        <v>0</v>
      </c>
      <c r="I27" s="47">
        <v>0</v>
      </c>
      <c r="J27" s="41">
        <v>0</v>
      </c>
      <c r="K27" s="47">
        <v>597</v>
      </c>
      <c r="L27" s="41">
        <v>0</v>
      </c>
      <c r="M27" s="41">
        <v>0</v>
      </c>
      <c r="N27" s="41">
        <v>0</v>
      </c>
      <c r="O27" s="41">
        <f t="shared" si="8"/>
        <v>597</v>
      </c>
      <c r="P27" s="41">
        <f t="shared" si="8"/>
        <v>0</v>
      </c>
      <c r="Q27" s="36">
        <v>45567</v>
      </c>
      <c r="R27" s="36" t="s">
        <v>69</v>
      </c>
      <c r="S27" s="42" t="s">
        <v>79</v>
      </c>
      <c r="T27" s="180"/>
    </row>
    <row r="28" spans="1:20" ht="63.75" x14ac:dyDescent="0.25">
      <c r="A28" s="209"/>
      <c r="B28" s="210"/>
      <c r="C28" s="13" t="s">
        <v>72</v>
      </c>
      <c r="D28" s="63" t="s">
        <v>74</v>
      </c>
      <c r="E28" s="206"/>
      <c r="F28" s="211"/>
      <c r="G28" s="47">
        <v>0</v>
      </c>
      <c r="H28" s="47">
        <v>0</v>
      </c>
      <c r="I28" s="47">
        <v>0</v>
      </c>
      <c r="J28" s="41">
        <v>0</v>
      </c>
      <c r="K28" s="47">
        <v>350</v>
      </c>
      <c r="L28" s="41">
        <v>0</v>
      </c>
      <c r="M28" s="41">
        <v>0</v>
      </c>
      <c r="N28" s="41">
        <v>0</v>
      </c>
      <c r="O28" s="41">
        <f t="shared" si="8"/>
        <v>350</v>
      </c>
      <c r="P28" s="41">
        <f t="shared" si="8"/>
        <v>0</v>
      </c>
      <c r="Q28" s="36">
        <v>45537</v>
      </c>
      <c r="R28" s="36" t="s">
        <v>69</v>
      </c>
      <c r="S28" s="4" t="s">
        <v>80</v>
      </c>
      <c r="T28" s="180"/>
    </row>
    <row r="29" spans="1:20" ht="63.75" x14ac:dyDescent="0.25">
      <c r="A29" s="68"/>
      <c r="B29" s="131"/>
      <c r="C29" s="13" t="s">
        <v>107</v>
      </c>
      <c r="D29" s="63" t="s">
        <v>108</v>
      </c>
      <c r="E29" s="206"/>
      <c r="F29" s="211"/>
      <c r="G29" s="47"/>
      <c r="H29" s="47"/>
      <c r="I29" s="47"/>
      <c r="J29" s="41"/>
      <c r="K29" s="47">
        <v>609.86</v>
      </c>
      <c r="L29" s="41"/>
      <c r="M29" s="41"/>
      <c r="N29" s="41"/>
      <c r="O29" s="41">
        <f t="shared" ref="O29:O32" si="9">G29+I29+K29+M29</f>
        <v>609.86</v>
      </c>
      <c r="P29" s="41">
        <f t="shared" ref="P29" si="10">H29+J29+L29+N29</f>
        <v>0</v>
      </c>
      <c r="Q29" s="36"/>
      <c r="R29" s="36" t="s">
        <v>69</v>
      </c>
      <c r="S29" s="4" t="s">
        <v>109</v>
      </c>
      <c r="T29" s="180"/>
    </row>
    <row r="30" spans="1:20" x14ac:dyDescent="0.25">
      <c r="A30" s="68"/>
      <c r="B30" s="131"/>
      <c r="C30" s="13" t="s">
        <v>34</v>
      </c>
      <c r="D30" s="93" t="s">
        <v>35</v>
      </c>
      <c r="E30" s="206"/>
      <c r="F30" s="211"/>
      <c r="G30" s="44">
        <f t="shared" ref="G30:J30" si="11">G31+G32</f>
        <v>0</v>
      </c>
      <c r="H30" s="44">
        <f t="shared" si="11"/>
        <v>0</v>
      </c>
      <c r="I30" s="44">
        <f t="shared" si="11"/>
        <v>0</v>
      </c>
      <c r="J30" s="44">
        <f t="shared" si="11"/>
        <v>0</v>
      </c>
      <c r="K30" s="44">
        <f>K31+K32</f>
        <v>2577.63</v>
      </c>
      <c r="L30" s="44">
        <f t="shared" ref="L30:N30" si="12">L31+L32</f>
        <v>0</v>
      </c>
      <c r="M30" s="44">
        <f t="shared" si="12"/>
        <v>0</v>
      </c>
      <c r="N30" s="44">
        <f t="shared" si="12"/>
        <v>0</v>
      </c>
      <c r="O30" s="44">
        <f t="shared" si="9"/>
        <v>2577.63</v>
      </c>
      <c r="P30" s="44">
        <f>P31</f>
        <v>0</v>
      </c>
      <c r="Q30" s="73"/>
      <c r="R30" s="51"/>
      <c r="S30" s="73"/>
      <c r="T30" s="180"/>
    </row>
    <row r="31" spans="1:20" ht="38.25" x14ac:dyDescent="0.25">
      <c r="A31" s="68"/>
      <c r="B31" s="131"/>
      <c r="C31" s="13" t="s">
        <v>36</v>
      </c>
      <c r="D31" s="93" t="s">
        <v>110</v>
      </c>
      <c r="E31" s="206"/>
      <c r="F31" s="211"/>
      <c r="G31" s="47"/>
      <c r="H31" s="47"/>
      <c r="I31" s="47"/>
      <c r="J31" s="47"/>
      <c r="K31" s="47">
        <v>2527.63</v>
      </c>
      <c r="L31" s="47"/>
      <c r="M31" s="47"/>
      <c r="N31" s="47"/>
      <c r="O31" s="41">
        <f t="shared" si="9"/>
        <v>2527.63</v>
      </c>
      <c r="P31" s="41"/>
      <c r="Q31" s="73"/>
      <c r="R31" s="51"/>
      <c r="S31" s="74"/>
      <c r="T31" s="180"/>
    </row>
    <row r="32" spans="1:20" ht="51" x14ac:dyDescent="0.25">
      <c r="A32" s="68"/>
      <c r="B32" s="131"/>
      <c r="C32" s="13" t="s">
        <v>111</v>
      </c>
      <c r="D32" s="93" t="s">
        <v>112</v>
      </c>
      <c r="E32" s="206"/>
      <c r="F32" s="211"/>
      <c r="G32" s="47"/>
      <c r="H32" s="47"/>
      <c r="I32" s="47"/>
      <c r="J32" s="47"/>
      <c r="K32" s="47">
        <v>50</v>
      </c>
      <c r="L32" s="47"/>
      <c r="M32" s="47"/>
      <c r="N32" s="47"/>
      <c r="O32" s="41">
        <f t="shared" si="9"/>
        <v>50</v>
      </c>
      <c r="P32" s="41"/>
      <c r="Q32" s="73"/>
      <c r="R32" s="51"/>
      <c r="S32" s="74"/>
      <c r="T32" s="180"/>
    </row>
    <row r="33" spans="1:20" x14ac:dyDescent="0.25">
      <c r="A33" s="68"/>
      <c r="B33" s="131"/>
      <c r="C33" s="13" t="s">
        <v>37</v>
      </c>
      <c r="D33" s="93"/>
      <c r="E33" s="206"/>
      <c r="F33" s="211"/>
      <c r="G33" s="47"/>
      <c r="H33" s="47"/>
      <c r="I33" s="47"/>
      <c r="J33" s="47"/>
      <c r="K33" s="47"/>
      <c r="L33" s="47"/>
      <c r="M33" s="47"/>
      <c r="N33" s="47"/>
      <c r="O33" s="41"/>
      <c r="P33" s="41"/>
      <c r="Q33" s="73"/>
      <c r="R33" s="51"/>
      <c r="S33" s="73"/>
      <c r="T33" s="180"/>
    </row>
    <row r="34" spans="1:20" x14ac:dyDescent="0.25">
      <c r="A34" s="68"/>
      <c r="B34" s="131"/>
      <c r="C34" s="13" t="s">
        <v>39</v>
      </c>
      <c r="D34" s="93" t="s">
        <v>40</v>
      </c>
      <c r="E34" s="206"/>
      <c r="F34" s="211"/>
      <c r="G34" s="44">
        <f t="shared" ref="G34:J34" si="13">G35+G36</f>
        <v>0</v>
      </c>
      <c r="H34" s="44">
        <f t="shared" si="13"/>
        <v>0</v>
      </c>
      <c r="I34" s="44">
        <f t="shared" si="13"/>
        <v>0</v>
      </c>
      <c r="J34" s="44">
        <f t="shared" si="13"/>
        <v>0</v>
      </c>
      <c r="K34" s="44">
        <f>K35+K36</f>
        <v>838.5</v>
      </c>
      <c r="L34" s="44">
        <f t="shared" ref="L34:N34" si="14">L35+L36</f>
        <v>363</v>
      </c>
      <c r="M34" s="44">
        <f t="shared" si="14"/>
        <v>0</v>
      </c>
      <c r="N34" s="44">
        <f t="shared" si="14"/>
        <v>0</v>
      </c>
      <c r="O34" s="44">
        <f>O35+O36</f>
        <v>838.5</v>
      </c>
      <c r="P34" s="44">
        <f>P35+P36</f>
        <v>363</v>
      </c>
      <c r="Q34" s="73"/>
      <c r="R34" s="51"/>
      <c r="S34" s="73"/>
      <c r="T34" s="180"/>
    </row>
    <row r="35" spans="1:20" ht="63.75" x14ac:dyDescent="0.25">
      <c r="A35" s="68"/>
      <c r="B35" s="131"/>
      <c r="C35" s="13" t="s">
        <v>41</v>
      </c>
      <c r="D35" s="63" t="s">
        <v>75</v>
      </c>
      <c r="E35" s="206"/>
      <c r="F35" s="198"/>
      <c r="G35" s="99"/>
      <c r="H35" s="99"/>
      <c r="I35" s="99"/>
      <c r="J35" s="99"/>
      <c r="K35" s="47">
        <v>363</v>
      </c>
      <c r="L35" s="47">
        <v>363</v>
      </c>
      <c r="M35" s="99"/>
      <c r="N35" s="99"/>
      <c r="O35" s="38">
        <f>G35+I35+K35+M35</f>
        <v>363</v>
      </c>
      <c r="P35" s="38">
        <f>H35+J35+L35+N35</f>
        <v>363</v>
      </c>
      <c r="Q35" s="82">
        <v>45261</v>
      </c>
      <c r="R35" s="35">
        <v>45405</v>
      </c>
      <c r="S35" s="31" t="s">
        <v>81</v>
      </c>
      <c r="T35" s="180"/>
    </row>
    <row r="36" spans="1:20" ht="38.25" x14ac:dyDescent="0.25">
      <c r="A36" s="68"/>
      <c r="B36" s="131"/>
      <c r="C36" s="13" t="s">
        <v>113</v>
      </c>
      <c r="D36" s="63" t="s">
        <v>114</v>
      </c>
      <c r="E36" s="10"/>
      <c r="F36" s="108"/>
      <c r="G36" s="99"/>
      <c r="H36" s="99"/>
      <c r="I36" s="99"/>
      <c r="J36" s="99"/>
      <c r="K36" s="41">
        <v>475.5</v>
      </c>
      <c r="L36" s="41"/>
      <c r="M36" s="99"/>
      <c r="N36" s="99"/>
      <c r="O36" s="38">
        <f>G36+I36+K36+M36</f>
        <v>475.5</v>
      </c>
      <c r="P36" s="38">
        <f>H36+J36+L36+N36</f>
        <v>0</v>
      </c>
      <c r="Q36" s="82"/>
      <c r="R36" s="35"/>
      <c r="S36" s="31"/>
      <c r="T36" s="180"/>
    </row>
    <row r="37" spans="1:20" x14ac:dyDescent="0.25">
      <c r="A37" s="68"/>
      <c r="B37" s="131"/>
      <c r="C37" s="13"/>
      <c r="D37" s="63" t="s">
        <v>42</v>
      </c>
      <c r="E37" s="77"/>
      <c r="F37" s="75"/>
      <c r="G37" s="47"/>
      <c r="H37" s="47"/>
      <c r="I37" s="47"/>
      <c r="J37" s="47"/>
      <c r="K37" s="94">
        <v>32926.089999999997</v>
      </c>
      <c r="L37" s="47"/>
      <c r="M37" s="47"/>
      <c r="N37" s="47"/>
      <c r="O37" s="72"/>
      <c r="P37" s="72"/>
      <c r="Q37" s="109"/>
      <c r="R37" s="109"/>
      <c r="S37" s="109"/>
      <c r="T37" s="109"/>
    </row>
    <row r="38" spans="1:20" x14ac:dyDescent="0.25">
      <c r="A38" s="2" t="s">
        <v>106</v>
      </c>
      <c r="B38" s="132"/>
      <c r="C38" s="2"/>
      <c r="D38" s="2"/>
      <c r="F38" s="11"/>
      <c r="G38" s="78">
        <f>G23+G19+G6+G11+G15+G18</f>
        <v>73450.496149999992</v>
      </c>
      <c r="H38" s="78">
        <f>H23+H19+H6+H11+H15+H18</f>
        <v>35380.269999999997</v>
      </c>
      <c r="I38" s="78">
        <f>I23+I19+I6+I11+I15+I18</f>
        <v>214768.82687999998</v>
      </c>
      <c r="J38" s="78">
        <f t="shared" ref="J38:P38" si="15">J23+J19+J6+J11+J15+J18</f>
        <v>858.48899999999992</v>
      </c>
      <c r="K38" s="78">
        <f t="shared" si="15"/>
        <v>179989.19826999999</v>
      </c>
      <c r="L38" s="78">
        <f t="shared" si="15"/>
        <v>9564.11</v>
      </c>
      <c r="M38" s="78">
        <f t="shared" si="15"/>
        <v>3415.28</v>
      </c>
      <c r="N38" s="78">
        <f t="shared" si="15"/>
        <v>3158.76</v>
      </c>
      <c r="O38" s="78">
        <f t="shared" si="15"/>
        <v>471623.80130000005</v>
      </c>
      <c r="P38" s="78">
        <f t="shared" si="15"/>
        <v>48961.629000000008</v>
      </c>
      <c r="Q38" s="109"/>
      <c r="R38" s="109"/>
      <c r="S38" s="109"/>
      <c r="T38" s="109"/>
    </row>
    <row r="39" spans="1:20" x14ac:dyDescent="0.25">
      <c r="A39" s="2"/>
      <c r="B39" s="132"/>
      <c r="C39" s="2"/>
      <c r="D39" s="2"/>
      <c r="G39" s="1"/>
      <c r="H39" s="104"/>
      <c r="I39" s="1"/>
      <c r="J39" s="1"/>
      <c r="K39" s="105"/>
      <c r="L39" s="106"/>
      <c r="M39" s="106"/>
      <c r="N39" s="106"/>
      <c r="O39" s="107"/>
      <c r="P39" s="1"/>
      <c r="Q39" s="23"/>
    </row>
    <row r="40" spans="1:20" x14ac:dyDescent="0.25">
      <c r="A40" s="2"/>
      <c r="B40" s="132"/>
      <c r="C40" s="2"/>
      <c r="D40" s="2"/>
      <c r="G40" s="1"/>
      <c r="H40" s="1"/>
      <c r="K40" s="56"/>
      <c r="L40" s="1"/>
      <c r="M40" s="1"/>
      <c r="N40" s="1"/>
      <c r="O40" s="1"/>
      <c r="P40" s="1"/>
      <c r="Q40" s="23"/>
    </row>
    <row r="41" spans="1:20" x14ac:dyDescent="0.25">
      <c r="A41" s="2"/>
      <c r="B41" s="132"/>
      <c r="C41" s="2"/>
      <c r="D41" s="2"/>
      <c r="G41" s="1"/>
      <c r="H41" s="1"/>
      <c r="K41" s="56"/>
      <c r="L41" s="1"/>
      <c r="M41" s="1"/>
      <c r="N41" s="1"/>
      <c r="O41" s="1"/>
      <c r="P41" s="1"/>
      <c r="Q41" s="23"/>
    </row>
    <row r="42" spans="1:20" x14ac:dyDescent="0.25">
      <c r="A42" s="2"/>
      <c r="B42" s="132"/>
      <c r="C42" s="2"/>
      <c r="D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3"/>
    </row>
    <row r="43" spans="1:20" x14ac:dyDescent="0.25">
      <c r="A43" s="2"/>
      <c r="B43" s="132"/>
      <c r="C43" s="2"/>
      <c r="D43" s="2"/>
      <c r="F43" s="1"/>
      <c r="G43" s="1"/>
      <c r="H43" s="1"/>
      <c r="I43" s="1"/>
      <c r="J43" s="1"/>
      <c r="K43" s="1"/>
      <c r="O43" s="1"/>
    </row>
  </sheetData>
  <mergeCells count="41">
    <mergeCell ref="A1:T1"/>
    <mergeCell ref="A2:T2"/>
    <mergeCell ref="A3:A5"/>
    <mergeCell ref="B3:B5"/>
    <mergeCell ref="C3:C5"/>
    <mergeCell ref="D3:D5"/>
    <mergeCell ref="E3:E5"/>
    <mergeCell ref="F3:F5"/>
    <mergeCell ref="G3:P3"/>
    <mergeCell ref="Q3:R4"/>
    <mergeCell ref="S3:S5"/>
    <mergeCell ref="T3:T5"/>
    <mergeCell ref="G4:H4"/>
    <mergeCell ref="I4:J4"/>
    <mergeCell ref="T24:T36"/>
    <mergeCell ref="E19:E22"/>
    <mergeCell ref="F19:F22"/>
    <mergeCell ref="K4:L4"/>
    <mergeCell ref="M4:N4"/>
    <mergeCell ref="O4:P4"/>
    <mergeCell ref="F7:F9"/>
    <mergeCell ref="F24:F35"/>
    <mergeCell ref="T7:T9"/>
    <mergeCell ref="T19:T22"/>
    <mergeCell ref="S20:S22"/>
    <mergeCell ref="F16:F17"/>
    <mergeCell ref="B16:B17"/>
    <mergeCell ref="B23:D23"/>
    <mergeCell ref="A24:A28"/>
    <mergeCell ref="B24:B28"/>
    <mergeCell ref="E24:E35"/>
    <mergeCell ref="A16:A17"/>
    <mergeCell ref="A19:A21"/>
    <mergeCell ref="B19:B22"/>
    <mergeCell ref="C19:C21"/>
    <mergeCell ref="D16:D17"/>
    <mergeCell ref="A7:A10"/>
    <mergeCell ref="B7:B10"/>
    <mergeCell ref="C7:C10"/>
    <mergeCell ref="D7:D9"/>
    <mergeCell ref="E7:E9"/>
  </mergeCells>
  <pageMargins left="0.25" right="0.25" top="0.75" bottom="0.75" header="0.3" footer="0.3"/>
  <pageSetup paperSize="9" scale="27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view="pageBreakPreview" zoomScale="80" zoomScaleNormal="100" zoomScaleSheetLayoutView="80" workbookViewId="0">
      <pane xSplit="8" ySplit="5" topLeftCell="I15" activePane="bottomRight" state="frozen"/>
      <selection pane="topRight" activeCell="I1" sqref="I1"/>
      <selection pane="bottomLeft" activeCell="A6" sqref="A6"/>
      <selection pane="bottomRight" activeCell="F15" sqref="F15:F18"/>
    </sheetView>
  </sheetViews>
  <sheetFormatPr defaultRowHeight="15" x14ac:dyDescent="0.25"/>
  <cols>
    <col min="1" max="1" width="7.85546875" customWidth="1"/>
    <col min="2" max="2" width="39" customWidth="1"/>
    <col min="3" max="3" width="5.7109375" customWidth="1"/>
    <col min="4" max="4" width="35.5703125" customWidth="1"/>
    <col min="5" max="6" width="30.7109375" customWidth="1"/>
    <col min="7" max="7" width="15.140625" customWidth="1"/>
    <col min="8" max="8" width="15" customWidth="1"/>
    <col min="9" max="9" width="14.28515625" customWidth="1"/>
    <col min="10" max="10" width="13.85546875" customWidth="1"/>
    <col min="11" max="11" width="14.7109375" customWidth="1"/>
    <col min="12" max="12" width="13.42578125" customWidth="1"/>
    <col min="13" max="15" width="13.85546875" customWidth="1"/>
    <col min="16" max="16" width="15.85546875" customWidth="1"/>
    <col min="17" max="17" width="17.28515625" customWidth="1"/>
    <col min="18" max="18" width="19.85546875" customWidth="1"/>
    <col min="19" max="19" width="24.140625" customWidth="1"/>
    <col min="20" max="20" width="19.140625" customWidth="1"/>
    <col min="21" max="22" width="17.42578125" hidden="1" customWidth="1"/>
  </cols>
  <sheetData>
    <row r="1" spans="1:20" ht="16.5" x14ac:dyDescent="0.25">
      <c r="A1" s="173" t="s">
        <v>19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</row>
    <row r="2" spans="1:20" ht="17.25" thickBot="1" x14ac:dyDescent="0.3">
      <c r="A2" s="174" t="s">
        <v>43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1:20" ht="27" customHeight="1" x14ac:dyDescent="0.25">
      <c r="A3" s="175" t="s">
        <v>10</v>
      </c>
      <c r="B3" s="179" t="s">
        <v>5</v>
      </c>
      <c r="C3" s="179" t="s">
        <v>0</v>
      </c>
      <c r="D3" s="182" t="s">
        <v>13</v>
      </c>
      <c r="E3" s="182" t="s">
        <v>15</v>
      </c>
      <c r="F3" s="182" t="s">
        <v>14</v>
      </c>
      <c r="G3" s="185" t="s">
        <v>67</v>
      </c>
      <c r="H3" s="186"/>
      <c r="I3" s="186"/>
      <c r="J3" s="186"/>
      <c r="K3" s="186"/>
      <c r="L3" s="186"/>
      <c r="M3" s="186"/>
      <c r="N3" s="186"/>
      <c r="O3" s="186"/>
      <c r="P3" s="187"/>
      <c r="Q3" s="179" t="s">
        <v>1</v>
      </c>
      <c r="R3" s="179"/>
      <c r="S3" s="179" t="s">
        <v>18</v>
      </c>
      <c r="T3" s="188" t="s">
        <v>2</v>
      </c>
    </row>
    <row r="4" spans="1:20" ht="39.75" customHeight="1" x14ac:dyDescent="0.25">
      <c r="A4" s="176"/>
      <c r="B4" s="180"/>
      <c r="C4" s="180"/>
      <c r="D4" s="183"/>
      <c r="E4" s="183"/>
      <c r="F4" s="183"/>
      <c r="G4" s="183" t="s">
        <v>16</v>
      </c>
      <c r="H4" s="183"/>
      <c r="I4" s="180" t="s">
        <v>17</v>
      </c>
      <c r="J4" s="180"/>
      <c r="K4" s="180" t="s">
        <v>33</v>
      </c>
      <c r="L4" s="180"/>
      <c r="M4" s="180" t="s">
        <v>22</v>
      </c>
      <c r="N4" s="180"/>
      <c r="O4" s="191" t="s">
        <v>23</v>
      </c>
      <c r="P4" s="192"/>
      <c r="Q4" s="180"/>
      <c r="R4" s="180"/>
      <c r="S4" s="180"/>
      <c r="T4" s="189"/>
    </row>
    <row r="5" spans="1:20" ht="29.25" customHeight="1" x14ac:dyDescent="0.25">
      <c r="A5" s="177"/>
      <c r="B5" s="181"/>
      <c r="C5" s="181"/>
      <c r="D5" s="184"/>
      <c r="E5" s="184"/>
      <c r="F5" s="184"/>
      <c r="G5" s="3" t="s">
        <v>11</v>
      </c>
      <c r="H5" s="3" t="s">
        <v>12</v>
      </c>
      <c r="I5" s="4" t="s">
        <v>11</v>
      </c>
      <c r="J5" s="4" t="s">
        <v>12</v>
      </c>
      <c r="K5" s="4" t="s">
        <v>11</v>
      </c>
      <c r="L5" s="4" t="s">
        <v>12</v>
      </c>
      <c r="M5" s="4" t="s">
        <v>11</v>
      </c>
      <c r="N5" s="4" t="s">
        <v>12</v>
      </c>
      <c r="O5" s="4" t="s">
        <v>11</v>
      </c>
      <c r="P5" s="4" t="s">
        <v>12</v>
      </c>
      <c r="Q5" s="4" t="s">
        <v>11</v>
      </c>
      <c r="R5" s="32" t="s">
        <v>12</v>
      </c>
      <c r="S5" s="181"/>
      <c r="T5" s="190"/>
    </row>
    <row r="6" spans="1:20" ht="29.25" customHeight="1" x14ac:dyDescent="0.25">
      <c r="A6" s="17"/>
      <c r="B6" s="15"/>
      <c r="C6" s="15"/>
      <c r="D6" s="18"/>
      <c r="E6" s="18"/>
      <c r="F6" s="18"/>
      <c r="G6" s="20">
        <f>G7+G10</f>
        <v>0</v>
      </c>
      <c r="H6" s="20">
        <f t="shared" ref="H6:P6" si="0">H7+H10</f>
        <v>0</v>
      </c>
      <c r="I6" s="20">
        <f t="shared" si="0"/>
        <v>96.54</v>
      </c>
      <c r="J6" s="20">
        <f t="shared" si="0"/>
        <v>42.32</v>
      </c>
      <c r="K6" s="20">
        <f t="shared" si="0"/>
        <v>1.37</v>
      </c>
      <c r="L6" s="20">
        <f t="shared" si="0"/>
        <v>0</v>
      </c>
      <c r="M6" s="20">
        <f t="shared" si="0"/>
        <v>4797.29</v>
      </c>
      <c r="N6" s="20">
        <f t="shared" si="0"/>
        <v>2073.91</v>
      </c>
      <c r="O6" s="20">
        <f t="shared" si="0"/>
        <v>4895.2</v>
      </c>
      <c r="P6" s="20">
        <f t="shared" si="0"/>
        <v>2116.23</v>
      </c>
      <c r="Q6" s="15"/>
      <c r="R6" s="48"/>
      <c r="S6" s="15"/>
      <c r="T6" s="19"/>
    </row>
    <row r="7" spans="1:20" ht="54" hidden="1" customHeight="1" x14ac:dyDescent="0.25">
      <c r="A7" s="199">
        <v>1</v>
      </c>
      <c r="B7" s="193" t="s">
        <v>59</v>
      </c>
      <c r="C7" s="201">
        <v>1</v>
      </c>
      <c r="D7" s="203" t="s">
        <v>3</v>
      </c>
      <c r="E7" s="203" t="s">
        <v>20</v>
      </c>
      <c r="F7" s="203" t="s">
        <v>30</v>
      </c>
      <c r="G7" s="38">
        <v>0</v>
      </c>
      <c r="H7" s="38">
        <v>0</v>
      </c>
      <c r="I7" s="38">
        <f>I8+I9</f>
        <v>0</v>
      </c>
      <c r="J7" s="38">
        <f t="shared" ref="J7:P7" si="1">J8+J9</f>
        <v>0</v>
      </c>
      <c r="K7" s="38">
        <f t="shared" si="1"/>
        <v>0</v>
      </c>
      <c r="L7" s="38">
        <f t="shared" si="1"/>
        <v>0</v>
      </c>
      <c r="M7" s="38">
        <f t="shared" si="1"/>
        <v>0</v>
      </c>
      <c r="N7" s="38">
        <f t="shared" si="1"/>
        <v>0</v>
      </c>
      <c r="O7" s="38">
        <f t="shared" si="1"/>
        <v>0</v>
      </c>
      <c r="P7" s="38">
        <f t="shared" si="1"/>
        <v>0</v>
      </c>
      <c r="Q7" s="10" t="s">
        <v>4</v>
      </c>
      <c r="R7" s="49"/>
      <c r="S7" s="29"/>
      <c r="T7" s="193" t="s">
        <v>28</v>
      </c>
    </row>
    <row r="8" spans="1:20" ht="78.75" hidden="1" customHeight="1" x14ac:dyDescent="0.25">
      <c r="A8" s="200"/>
      <c r="B8" s="194"/>
      <c r="C8" s="202"/>
      <c r="D8" s="204"/>
      <c r="E8" s="204"/>
      <c r="F8" s="204"/>
      <c r="G8" s="38"/>
      <c r="H8" s="38"/>
      <c r="I8" s="39"/>
      <c r="J8" s="39"/>
      <c r="K8" s="39"/>
      <c r="L8" s="39"/>
      <c r="M8" s="39"/>
      <c r="N8" s="39"/>
      <c r="O8" s="38">
        <f>G8+I8+K8+M8</f>
        <v>0</v>
      </c>
      <c r="P8" s="38">
        <f>J8+L8+N8</f>
        <v>0</v>
      </c>
      <c r="Q8" s="10"/>
      <c r="R8" s="10"/>
      <c r="S8" s="10"/>
      <c r="T8" s="194"/>
    </row>
    <row r="9" spans="1:20" ht="82.5" hidden="1" customHeight="1" x14ac:dyDescent="0.25">
      <c r="A9" s="200"/>
      <c r="B9" s="194"/>
      <c r="C9" s="202"/>
      <c r="D9" s="205"/>
      <c r="E9" s="205"/>
      <c r="F9" s="205"/>
      <c r="G9" s="38"/>
      <c r="H9" s="38"/>
      <c r="I9" s="39"/>
      <c r="J9" s="39"/>
      <c r="K9" s="39"/>
      <c r="L9" s="39"/>
      <c r="M9" s="39"/>
      <c r="N9" s="39"/>
      <c r="O9" s="38">
        <f>G9+I9+K9+M9</f>
        <v>0</v>
      </c>
      <c r="P9" s="38">
        <f t="shared" ref="P9:P10" si="2">J9+L9+N9</f>
        <v>0</v>
      </c>
      <c r="Q9" s="10"/>
      <c r="R9" s="10"/>
      <c r="S9" s="10"/>
      <c r="T9" s="195"/>
    </row>
    <row r="10" spans="1:20" ht="256.5" customHeight="1" thickBot="1" x14ac:dyDescent="0.3">
      <c r="A10" s="200"/>
      <c r="B10" s="194"/>
      <c r="C10" s="202"/>
      <c r="D10" s="87" t="s">
        <v>61</v>
      </c>
      <c r="E10" s="87" t="s">
        <v>60</v>
      </c>
      <c r="F10" s="87" t="s">
        <v>62</v>
      </c>
      <c r="G10" s="38">
        <v>0</v>
      </c>
      <c r="H10" s="38">
        <v>0</v>
      </c>
      <c r="I10" s="39">
        <v>96.54</v>
      </c>
      <c r="J10" s="39">
        <v>42.32</v>
      </c>
      <c r="K10" s="39">
        <v>1.37</v>
      </c>
      <c r="L10" s="39">
        <v>0</v>
      </c>
      <c r="M10" s="39">
        <v>4797.29</v>
      </c>
      <c r="N10" s="39">
        <v>2073.91</v>
      </c>
      <c r="O10" s="38">
        <f>G10+I10+K10+M10</f>
        <v>4895.2</v>
      </c>
      <c r="P10" s="38">
        <f t="shared" si="2"/>
        <v>2116.23</v>
      </c>
      <c r="Q10" s="35">
        <v>45565</v>
      </c>
      <c r="R10" s="10" t="s">
        <v>63</v>
      </c>
      <c r="S10" s="10"/>
      <c r="T10" s="31" t="s">
        <v>24</v>
      </c>
    </row>
    <row r="11" spans="1:20" ht="32.25" customHeight="1" x14ac:dyDescent="0.25">
      <c r="A11" s="59"/>
      <c r="B11" s="85"/>
      <c r="C11" s="12"/>
      <c r="D11" s="64"/>
      <c r="E11" s="60"/>
      <c r="F11" s="65"/>
      <c r="G11" s="80">
        <f>G12+G14+G13</f>
        <v>39110.11</v>
      </c>
      <c r="H11" s="80">
        <f t="shared" ref="H11:P11" si="3">H12+H14+H13</f>
        <v>2742.11</v>
      </c>
      <c r="I11" s="80">
        <f t="shared" si="3"/>
        <v>876.46900000000005</v>
      </c>
      <c r="J11" s="80">
        <f t="shared" si="3"/>
        <v>55.96</v>
      </c>
      <c r="K11" s="80">
        <f t="shared" si="3"/>
        <v>9200</v>
      </c>
      <c r="L11" s="80">
        <f t="shared" si="3"/>
        <v>0</v>
      </c>
      <c r="M11" s="80">
        <f t="shared" si="3"/>
        <v>0</v>
      </c>
      <c r="N11" s="80">
        <f t="shared" si="3"/>
        <v>0</v>
      </c>
      <c r="O11" s="80">
        <f t="shared" si="3"/>
        <v>49186.578999999998</v>
      </c>
      <c r="P11" s="80">
        <f t="shared" si="3"/>
        <v>2798.07</v>
      </c>
      <c r="Q11" s="57"/>
      <c r="R11" s="61"/>
      <c r="S11" s="58"/>
      <c r="T11" s="62"/>
    </row>
    <row r="12" spans="1:20" ht="123" customHeight="1" x14ac:dyDescent="0.25">
      <c r="A12" s="59"/>
      <c r="B12" s="89" t="s">
        <v>45</v>
      </c>
      <c r="C12" s="12"/>
      <c r="D12" s="10" t="s">
        <v>66</v>
      </c>
      <c r="E12" s="86" t="s">
        <v>44</v>
      </c>
      <c r="F12" s="33" t="s">
        <v>65</v>
      </c>
      <c r="G12" s="40">
        <v>27030.35</v>
      </c>
      <c r="H12" s="81"/>
      <c r="I12" s="40">
        <v>551.63900000000001</v>
      </c>
      <c r="J12" s="40"/>
      <c r="K12" s="40">
        <v>9200</v>
      </c>
      <c r="L12" s="40"/>
      <c r="M12" s="40"/>
      <c r="N12" s="40"/>
      <c r="O12" s="38">
        <f>G12+I12+K12</f>
        <v>36781.989000000001</v>
      </c>
      <c r="P12" s="38">
        <f>H12+J12+L12+N12</f>
        <v>0</v>
      </c>
      <c r="Q12" s="90" t="s">
        <v>68</v>
      </c>
      <c r="R12" s="43" t="s">
        <v>69</v>
      </c>
      <c r="S12" s="33"/>
      <c r="T12" s="66" t="s">
        <v>64</v>
      </c>
    </row>
    <row r="13" spans="1:20" ht="241.5" customHeight="1" thickBot="1" x14ac:dyDescent="0.3">
      <c r="A13" s="59"/>
      <c r="B13" s="83" t="s">
        <v>46</v>
      </c>
      <c r="C13" s="12"/>
      <c r="D13" s="86" t="s">
        <v>52</v>
      </c>
      <c r="E13" s="86" t="s">
        <v>53</v>
      </c>
      <c r="F13" s="33" t="s">
        <v>54</v>
      </c>
      <c r="G13" s="40">
        <v>10968.44</v>
      </c>
      <c r="H13" s="81">
        <v>2742.11</v>
      </c>
      <c r="I13" s="40">
        <v>223.84</v>
      </c>
      <c r="J13" s="40">
        <v>55.96</v>
      </c>
      <c r="K13" s="40">
        <v>0</v>
      </c>
      <c r="L13" s="40">
        <v>0</v>
      </c>
      <c r="M13" s="40">
        <v>0</v>
      </c>
      <c r="N13" s="40">
        <v>0</v>
      </c>
      <c r="O13" s="38">
        <f>G13+I13+K13+M13</f>
        <v>11192.28</v>
      </c>
      <c r="P13" s="38">
        <f>H13+J13+L13+N13</f>
        <v>2798.07</v>
      </c>
      <c r="Q13" s="42">
        <v>45657</v>
      </c>
      <c r="R13" s="43" t="s">
        <v>69</v>
      </c>
      <c r="S13" s="33"/>
      <c r="T13" s="66" t="s">
        <v>58</v>
      </c>
    </row>
    <row r="14" spans="1:20" ht="253.5" customHeight="1" thickBot="1" x14ac:dyDescent="0.3">
      <c r="A14" s="59"/>
      <c r="B14" s="83" t="s">
        <v>47</v>
      </c>
      <c r="C14" s="12"/>
      <c r="D14" s="86" t="s">
        <v>55</v>
      </c>
      <c r="E14" s="86" t="s">
        <v>56</v>
      </c>
      <c r="F14" s="10" t="s">
        <v>57</v>
      </c>
      <c r="G14" s="38">
        <v>1111.32</v>
      </c>
      <c r="H14" s="38">
        <v>0</v>
      </c>
      <c r="I14" s="38">
        <v>100.99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f>G14+I14+K14+M14</f>
        <v>1212.31</v>
      </c>
      <c r="P14" s="38">
        <f>H14+J14+L14+N14</f>
        <v>0</v>
      </c>
      <c r="Q14" s="42">
        <v>45657</v>
      </c>
      <c r="R14" s="43" t="s">
        <v>69</v>
      </c>
      <c r="S14" s="67"/>
      <c r="T14" s="66" t="s">
        <v>58</v>
      </c>
    </row>
    <row r="15" spans="1:20" ht="36.75" customHeight="1" x14ac:dyDescent="0.25">
      <c r="A15" s="212"/>
      <c r="B15" s="220" t="s">
        <v>32</v>
      </c>
      <c r="C15" s="216"/>
      <c r="D15" s="88" t="s">
        <v>6</v>
      </c>
      <c r="E15" s="217" t="s">
        <v>27</v>
      </c>
      <c r="F15" s="217" t="s">
        <v>83</v>
      </c>
      <c r="G15" s="44">
        <f t="shared" ref="G15:P15" si="4">SUM(G16:G18)</f>
        <v>0</v>
      </c>
      <c r="H15" s="44">
        <f t="shared" si="4"/>
        <v>0</v>
      </c>
      <c r="I15" s="44">
        <f t="shared" si="4"/>
        <v>210000</v>
      </c>
      <c r="J15" s="44">
        <f t="shared" si="4"/>
        <v>0</v>
      </c>
      <c r="K15" s="44">
        <f t="shared" si="4"/>
        <v>0</v>
      </c>
      <c r="L15" s="44">
        <f t="shared" si="4"/>
        <v>0</v>
      </c>
      <c r="M15" s="44">
        <f t="shared" si="4"/>
        <v>0</v>
      </c>
      <c r="N15" s="44">
        <f t="shared" si="4"/>
        <v>0</v>
      </c>
      <c r="O15" s="44">
        <f t="shared" si="4"/>
        <v>210000</v>
      </c>
      <c r="P15" s="44">
        <f t="shared" si="4"/>
        <v>0</v>
      </c>
      <c r="Q15" s="35"/>
      <c r="R15" s="50"/>
      <c r="S15" s="34"/>
      <c r="T15" s="206" t="s">
        <v>51</v>
      </c>
    </row>
    <row r="16" spans="1:20" ht="62.25" customHeight="1" x14ac:dyDescent="0.25">
      <c r="A16" s="212"/>
      <c r="B16" s="211"/>
      <c r="C16" s="216"/>
      <c r="D16" s="24" t="s">
        <v>48</v>
      </c>
      <c r="E16" s="218"/>
      <c r="F16" s="218"/>
      <c r="G16" s="38">
        <v>0</v>
      </c>
      <c r="H16" s="38">
        <v>0</v>
      </c>
      <c r="I16" s="38">
        <v>35580.645530000002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f>G16+I16+K16+M16</f>
        <v>35580.645530000002</v>
      </c>
      <c r="P16" s="38">
        <f>H16+J16+L16+N16</f>
        <v>0</v>
      </c>
      <c r="Q16" s="35">
        <v>45504</v>
      </c>
      <c r="R16" s="43" t="s">
        <v>69</v>
      </c>
      <c r="S16" s="207" t="s">
        <v>82</v>
      </c>
      <c r="T16" s="206"/>
    </row>
    <row r="17" spans="1:20" ht="60.75" customHeight="1" x14ac:dyDescent="0.25">
      <c r="A17" s="212"/>
      <c r="B17" s="211"/>
      <c r="C17" s="216"/>
      <c r="D17" s="24" t="s">
        <v>49</v>
      </c>
      <c r="E17" s="218"/>
      <c r="F17" s="218"/>
      <c r="G17" s="38">
        <v>0</v>
      </c>
      <c r="H17" s="38">
        <v>0</v>
      </c>
      <c r="I17" s="38">
        <v>55783.936560000002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f t="shared" ref="O17:O18" si="5">G17+I17+K17+M17</f>
        <v>55783.936560000002</v>
      </c>
      <c r="P17" s="38">
        <f t="shared" ref="P17:P18" si="6">H17+J17+L17+N17</f>
        <v>0</v>
      </c>
      <c r="Q17" s="35">
        <v>45519</v>
      </c>
      <c r="R17" s="43" t="s">
        <v>69</v>
      </c>
      <c r="S17" s="207"/>
      <c r="T17" s="206"/>
    </row>
    <row r="18" spans="1:20" ht="61.5" customHeight="1" x14ac:dyDescent="0.25">
      <c r="A18" s="30"/>
      <c r="B18" s="198"/>
      <c r="C18" s="12"/>
      <c r="D18" s="24" t="s">
        <v>50</v>
      </c>
      <c r="E18" s="218"/>
      <c r="F18" s="218"/>
      <c r="G18" s="38">
        <v>0</v>
      </c>
      <c r="H18" s="38">
        <v>0</v>
      </c>
      <c r="I18" s="38">
        <v>118635.41791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f t="shared" si="5"/>
        <v>118635.41791</v>
      </c>
      <c r="P18" s="38">
        <f t="shared" si="6"/>
        <v>0</v>
      </c>
      <c r="Q18" s="35">
        <v>45534</v>
      </c>
      <c r="R18" s="43" t="s">
        <v>69</v>
      </c>
      <c r="S18" s="207"/>
      <c r="T18" s="206"/>
    </row>
    <row r="19" spans="1:20" ht="24.75" customHeight="1" x14ac:dyDescent="0.25">
      <c r="A19" s="21"/>
      <c r="B19" s="208" t="s">
        <v>29</v>
      </c>
      <c r="C19" s="208"/>
      <c r="D19" s="208"/>
      <c r="E19" s="24"/>
      <c r="F19" s="14"/>
      <c r="G19" s="45">
        <f>G20+G25+G28</f>
        <v>32426.418449999997</v>
      </c>
      <c r="H19" s="45">
        <f>H20+H25+H28</f>
        <v>0</v>
      </c>
      <c r="I19" s="45">
        <f>I20+I25+I28</f>
        <v>661.76364000000001</v>
      </c>
      <c r="J19" s="45">
        <f>J20+J25+J28</f>
        <v>0</v>
      </c>
      <c r="K19" s="45">
        <f>K20+K25+K28+K30</f>
        <v>77835.024860000005</v>
      </c>
      <c r="L19" s="45">
        <f>L20+L25+L28</f>
        <v>0</v>
      </c>
      <c r="M19" s="45">
        <f>M20+M25+M28</f>
        <v>0</v>
      </c>
      <c r="N19" s="45">
        <f>N20+N25+N28</f>
        <v>0</v>
      </c>
      <c r="O19" s="79">
        <f>G19+I19+K19+M19</f>
        <v>110923.20694999999</v>
      </c>
      <c r="P19" s="79">
        <f>H19+J19+L19+N19</f>
        <v>0</v>
      </c>
      <c r="Q19" s="35"/>
      <c r="R19" s="28"/>
      <c r="S19" s="46"/>
      <c r="T19" s="37"/>
    </row>
    <row r="20" spans="1:20" s="5" customFormat="1" ht="51" customHeight="1" x14ac:dyDescent="0.25">
      <c r="A20" s="209">
        <v>5</v>
      </c>
      <c r="B20" s="219" t="s">
        <v>21</v>
      </c>
      <c r="C20" s="69">
        <v>7</v>
      </c>
      <c r="D20" s="92" t="s">
        <v>25</v>
      </c>
      <c r="E20" s="206" t="s">
        <v>26</v>
      </c>
      <c r="F20" s="197" t="s">
        <v>76</v>
      </c>
      <c r="G20" s="44">
        <f>G21+G22+G24+G23</f>
        <v>32426.418449999997</v>
      </c>
      <c r="H20" s="44">
        <f t="shared" ref="H20:N20" si="7">H21+H22+H24+H23</f>
        <v>0</v>
      </c>
      <c r="I20" s="44">
        <f t="shared" si="7"/>
        <v>661.76364000000001</v>
      </c>
      <c r="J20" s="44">
        <f t="shared" si="7"/>
        <v>0</v>
      </c>
      <c r="K20" s="44">
        <f t="shared" si="7"/>
        <v>37025.28486</v>
      </c>
      <c r="L20" s="44">
        <f t="shared" si="7"/>
        <v>0</v>
      </c>
      <c r="M20" s="44">
        <f t="shared" si="7"/>
        <v>0</v>
      </c>
      <c r="N20" s="44">
        <f t="shared" si="7"/>
        <v>0</v>
      </c>
      <c r="O20" s="44">
        <f>O21+O22+O24</f>
        <v>69516.466950000002</v>
      </c>
      <c r="P20" s="44">
        <f>P21+P22+P24</f>
        <v>0</v>
      </c>
      <c r="R20" s="43"/>
      <c r="S20" s="36"/>
      <c r="T20" s="180" t="s">
        <v>51</v>
      </c>
    </row>
    <row r="21" spans="1:20" ht="57" customHeight="1" x14ac:dyDescent="0.25">
      <c r="A21" s="209"/>
      <c r="B21" s="219"/>
      <c r="C21" s="13" t="s">
        <v>7</v>
      </c>
      <c r="D21" s="91" t="s">
        <v>70</v>
      </c>
      <c r="E21" s="206"/>
      <c r="F21" s="211"/>
      <c r="G21" s="41">
        <v>21075.28615</v>
      </c>
      <c r="H21" s="47">
        <v>0</v>
      </c>
      <c r="I21" s="41">
        <v>430.10788000000002</v>
      </c>
      <c r="J21" s="41">
        <v>0</v>
      </c>
      <c r="K21" s="41">
        <v>23065.149269999998</v>
      </c>
      <c r="L21" s="41">
        <v>0</v>
      </c>
      <c r="M21" s="41">
        <v>0</v>
      </c>
      <c r="N21" s="41">
        <v>0</v>
      </c>
      <c r="O21" s="41">
        <f>G21+I21+K21+M21</f>
        <v>44570.543299999998</v>
      </c>
      <c r="P21" s="41">
        <f>H21+J21+L21+N21</f>
        <v>0</v>
      </c>
      <c r="Q21" s="35">
        <v>45567</v>
      </c>
      <c r="R21" s="36" t="s">
        <v>69</v>
      </c>
      <c r="S21" s="36" t="s">
        <v>77</v>
      </c>
      <c r="T21" s="180"/>
    </row>
    <row r="22" spans="1:20" ht="58.5" customHeight="1" x14ac:dyDescent="0.25">
      <c r="A22" s="209"/>
      <c r="B22" s="219"/>
      <c r="C22" s="13" t="s">
        <v>8</v>
      </c>
      <c r="D22" s="91" t="s">
        <v>71</v>
      </c>
      <c r="E22" s="206"/>
      <c r="F22" s="211"/>
      <c r="G22" s="47">
        <v>11351.132299999999</v>
      </c>
      <c r="H22" s="47">
        <v>0</v>
      </c>
      <c r="I22" s="47">
        <v>231.65575999999999</v>
      </c>
      <c r="J22" s="41">
        <v>0</v>
      </c>
      <c r="K22" s="47">
        <v>13013.13559</v>
      </c>
      <c r="L22" s="41">
        <v>0</v>
      </c>
      <c r="M22" s="41">
        <v>0</v>
      </c>
      <c r="N22" s="41">
        <v>0</v>
      </c>
      <c r="O22" s="41">
        <f t="shared" ref="O22:O24" si="8">G22+I22+K22+M22</f>
        <v>24595.923649999997</v>
      </c>
      <c r="P22" s="41">
        <f t="shared" ref="P22:P24" si="9">H22+J22+L22+N22</f>
        <v>0</v>
      </c>
      <c r="Q22" s="35">
        <v>45537</v>
      </c>
      <c r="R22" s="36" t="s">
        <v>69</v>
      </c>
      <c r="S22" s="36" t="s">
        <v>78</v>
      </c>
      <c r="T22" s="180"/>
    </row>
    <row r="23" spans="1:20" ht="74.25" customHeight="1" x14ac:dyDescent="0.25">
      <c r="A23" s="209"/>
      <c r="B23" s="219"/>
      <c r="C23" s="13" t="s">
        <v>9</v>
      </c>
      <c r="D23" s="63" t="s">
        <v>73</v>
      </c>
      <c r="E23" s="206"/>
      <c r="F23" s="211"/>
      <c r="G23" s="47">
        <v>0</v>
      </c>
      <c r="H23" s="47">
        <v>0</v>
      </c>
      <c r="I23" s="47">
        <v>0</v>
      </c>
      <c r="J23" s="41">
        <v>0</v>
      </c>
      <c r="K23" s="47">
        <v>597</v>
      </c>
      <c r="L23" s="41">
        <v>0</v>
      </c>
      <c r="M23" s="41">
        <v>0</v>
      </c>
      <c r="N23" s="41">
        <v>0</v>
      </c>
      <c r="O23" s="41">
        <f t="shared" si="8"/>
        <v>597</v>
      </c>
      <c r="P23" s="41">
        <f t="shared" si="9"/>
        <v>0</v>
      </c>
      <c r="Q23" s="36">
        <v>45567</v>
      </c>
      <c r="R23" s="36" t="s">
        <v>69</v>
      </c>
      <c r="S23" s="42" t="s">
        <v>79</v>
      </c>
      <c r="T23" s="180"/>
    </row>
    <row r="24" spans="1:20" ht="74.25" customHeight="1" x14ac:dyDescent="0.25">
      <c r="A24" s="209"/>
      <c r="B24" s="219"/>
      <c r="C24" s="13" t="s">
        <v>72</v>
      </c>
      <c r="D24" s="63" t="s">
        <v>74</v>
      </c>
      <c r="E24" s="206"/>
      <c r="F24" s="211"/>
      <c r="G24" s="47">
        <v>0</v>
      </c>
      <c r="H24" s="47">
        <v>0</v>
      </c>
      <c r="I24" s="47">
        <v>0</v>
      </c>
      <c r="J24" s="41">
        <v>0</v>
      </c>
      <c r="K24" s="47">
        <v>350</v>
      </c>
      <c r="L24" s="41">
        <v>0</v>
      </c>
      <c r="M24" s="41">
        <v>0</v>
      </c>
      <c r="N24" s="41">
        <v>0</v>
      </c>
      <c r="O24" s="41">
        <f t="shared" si="8"/>
        <v>350</v>
      </c>
      <c r="P24" s="41">
        <f t="shared" si="9"/>
        <v>0</v>
      </c>
      <c r="Q24" s="36">
        <v>45537</v>
      </c>
      <c r="R24" s="36" t="s">
        <v>69</v>
      </c>
      <c r="S24" s="4" t="s">
        <v>80</v>
      </c>
      <c r="T24" s="180"/>
    </row>
    <row r="25" spans="1:20" x14ac:dyDescent="0.25">
      <c r="A25" s="68"/>
      <c r="B25" s="69"/>
      <c r="C25" s="13" t="s">
        <v>34</v>
      </c>
      <c r="D25" s="93" t="s">
        <v>35</v>
      </c>
      <c r="E25" s="206"/>
      <c r="F25" s="211"/>
      <c r="G25" s="44">
        <f>G26</f>
        <v>0</v>
      </c>
      <c r="H25" s="44">
        <f t="shared" ref="H25:K25" si="10">H26</f>
        <v>0</v>
      </c>
      <c r="I25" s="44">
        <f t="shared" si="10"/>
        <v>0</v>
      </c>
      <c r="J25" s="44">
        <f t="shared" si="10"/>
        <v>0</v>
      </c>
      <c r="K25" s="44">
        <f t="shared" si="10"/>
        <v>0</v>
      </c>
      <c r="L25" s="44">
        <f>L26</f>
        <v>0</v>
      </c>
      <c r="M25" s="44">
        <f>M26</f>
        <v>0</v>
      </c>
      <c r="N25" s="44">
        <f>N26</f>
        <v>0</v>
      </c>
      <c r="O25" s="44">
        <f>O26</f>
        <v>0</v>
      </c>
      <c r="P25" s="44">
        <f>P26</f>
        <v>0</v>
      </c>
      <c r="Q25" s="73"/>
      <c r="R25" s="51"/>
      <c r="S25" s="73"/>
      <c r="T25" s="180"/>
    </row>
    <row r="26" spans="1:20" x14ac:dyDescent="0.25">
      <c r="A26" s="68"/>
      <c r="B26" s="69"/>
      <c r="C26" s="13" t="s">
        <v>36</v>
      </c>
      <c r="D26" s="84"/>
      <c r="E26" s="206"/>
      <c r="F26" s="211"/>
      <c r="G26" s="47"/>
      <c r="H26" s="47"/>
      <c r="I26" s="47"/>
      <c r="J26" s="47"/>
      <c r="K26" s="47"/>
      <c r="L26" s="47"/>
      <c r="M26" s="47"/>
      <c r="N26" s="47"/>
      <c r="O26" s="41"/>
      <c r="P26" s="41"/>
      <c r="Q26" s="73"/>
      <c r="R26" s="51"/>
      <c r="S26" s="74"/>
      <c r="T26" s="180"/>
    </row>
    <row r="27" spans="1:20" x14ac:dyDescent="0.25">
      <c r="A27" s="68"/>
      <c r="B27" s="69"/>
      <c r="C27" s="13" t="s">
        <v>37</v>
      </c>
      <c r="D27" s="93" t="s">
        <v>38</v>
      </c>
      <c r="E27" s="206"/>
      <c r="F27" s="211"/>
      <c r="G27" s="47"/>
      <c r="H27" s="47"/>
      <c r="I27" s="47"/>
      <c r="J27" s="47"/>
      <c r="K27" s="47"/>
      <c r="L27" s="47"/>
      <c r="M27" s="47"/>
      <c r="N27" s="47"/>
      <c r="O27" s="41"/>
      <c r="P27" s="41"/>
      <c r="Q27" s="73"/>
      <c r="R27" s="51"/>
      <c r="S27" s="73"/>
      <c r="T27" s="180"/>
    </row>
    <row r="28" spans="1:20" ht="35.25" customHeight="1" x14ac:dyDescent="0.25">
      <c r="A28" s="68"/>
      <c r="B28" s="69"/>
      <c r="C28" s="13" t="s">
        <v>39</v>
      </c>
      <c r="D28" s="93" t="s">
        <v>40</v>
      </c>
      <c r="E28" s="206"/>
      <c r="F28" s="211"/>
      <c r="G28" s="44">
        <f>G29</f>
        <v>0</v>
      </c>
      <c r="H28" s="44">
        <f t="shared" ref="H28:N28" si="11">H29</f>
        <v>0</v>
      </c>
      <c r="I28" s="44">
        <f t="shared" si="11"/>
        <v>0</v>
      </c>
      <c r="J28" s="44">
        <f t="shared" si="11"/>
        <v>0</v>
      </c>
      <c r="K28" s="44">
        <f t="shared" si="11"/>
        <v>363</v>
      </c>
      <c r="L28" s="44">
        <f t="shared" si="11"/>
        <v>0</v>
      </c>
      <c r="M28" s="44">
        <f t="shared" si="11"/>
        <v>0</v>
      </c>
      <c r="N28" s="44">
        <f t="shared" si="11"/>
        <v>0</v>
      </c>
      <c r="O28" s="44">
        <f t="shared" ref="O28" si="12">O29</f>
        <v>363</v>
      </c>
      <c r="P28" s="44">
        <f t="shared" ref="P28" si="13">P29</f>
        <v>0</v>
      </c>
      <c r="Q28" s="73"/>
      <c r="R28" s="51"/>
      <c r="S28" s="73"/>
      <c r="T28" s="180"/>
    </row>
    <row r="29" spans="1:20" ht="82.5" customHeight="1" x14ac:dyDescent="0.25">
      <c r="A29" s="68"/>
      <c r="B29" s="69"/>
      <c r="C29" s="13" t="s">
        <v>41</v>
      </c>
      <c r="D29" s="63" t="s">
        <v>75</v>
      </c>
      <c r="E29" s="206"/>
      <c r="F29" s="198"/>
      <c r="G29" s="47"/>
      <c r="H29" s="47"/>
      <c r="I29" s="47"/>
      <c r="J29" s="47"/>
      <c r="K29" s="47">
        <v>363</v>
      </c>
      <c r="L29" s="47"/>
      <c r="M29" s="47"/>
      <c r="N29" s="47"/>
      <c r="O29" s="38">
        <f>G29+I29+K29+M29</f>
        <v>363</v>
      </c>
      <c r="P29" s="38">
        <f>H29+J29+L29+N29</f>
        <v>0</v>
      </c>
      <c r="Q29" s="82">
        <v>45261</v>
      </c>
      <c r="R29" s="10"/>
      <c r="S29" s="31" t="s">
        <v>81</v>
      </c>
      <c r="T29" s="180"/>
    </row>
    <row r="30" spans="1:20" x14ac:dyDescent="0.25">
      <c r="A30" s="68"/>
      <c r="B30" s="69"/>
      <c r="C30" s="13"/>
      <c r="D30" s="63" t="s">
        <v>42</v>
      </c>
      <c r="E30" s="77"/>
      <c r="F30" s="75"/>
      <c r="G30" s="47"/>
      <c r="H30" s="47"/>
      <c r="I30" s="47"/>
      <c r="J30" s="47"/>
      <c r="K30" s="94">
        <v>40446.74</v>
      </c>
      <c r="L30" s="47"/>
      <c r="M30" s="47"/>
      <c r="N30" s="47"/>
      <c r="O30" s="72"/>
      <c r="P30" s="72"/>
      <c r="Q30" s="76"/>
      <c r="R30" s="70"/>
      <c r="S30" s="76"/>
      <c r="T30" s="71"/>
    </row>
    <row r="31" spans="1:20" x14ac:dyDescent="0.25">
      <c r="A31" s="2" t="s">
        <v>31</v>
      </c>
      <c r="B31" s="2"/>
      <c r="C31" s="2"/>
      <c r="D31" s="2"/>
      <c r="F31" s="11"/>
      <c r="G31" s="78">
        <f t="shared" ref="G31:N31" si="14">G19+G15+G6</f>
        <v>32426.418449999997</v>
      </c>
      <c r="H31" s="78">
        <f t="shared" si="14"/>
        <v>0</v>
      </c>
      <c r="I31" s="78">
        <f t="shared" si="14"/>
        <v>210758.30364</v>
      </c>
      <c r="J31" s="78">
        <f t="shared" si="14"/>
        <v>42.32</v>
      </c>
      <c r="K31" s="78">
        <f t="shared" si="14"/>
        <v>77836.39486</v>
      </c>
      <c r="L31" s="78">
        <f t="shared" si="14"/>
        <v>0</v>
      </c>
      <c r="M31" s="78">
        <f t="shared" si="14"/>
        <v>4797.29</v>
      </c>
      <c r="N31" s="78">
        <f t="shared" si="14"/>
        <v>2073.91</v>
      </c>
      <c r="O31" s="78">
        <f>O19+O15+O6+O11</f>
        <v>375004.98595</v>
      </c>
      <c r="P31" s="78">
        <f>P19+P15+P6+P11</f>
        <v>4914.3</v>
      </c>
      <c r="R31" s="16"/>
    </row>
    <row r="32" spans="1:20" x14ac:dyDescent="0.25">
      <c r="A32" s="2"/>
      <c r="B32" s="2"/>
      <c r="C32" s="2"/>
      <c r="D32" s="2"/>
      <c r="G32" s="6"/>
      <c r="H32" s="7"/>
      <c r="I32" s="52"/>
      <c r="J32" s="52"/>
      <c r="K32" s="54"/>
      <c r="L32" s="8"/>
      <c r="M32" s="8"/>
      <c r="N32" s="8"/>
      <c r="O32" s="9"/>
      <c r="P32" s="1"/>
      <c r="Q32" s="23"/>
    </row>
    <row r="33" spans="1:17" x14ac:dyDescent="0.25">
      <c r="A33" s="2"/>
      <c r="B33" s="2"/>
      <c r="C33" s="2"/>
      <c r="D33" s="2"/>
      <c r="G33" s="6"/>
      <c r="H33" s="6"/>
      <c r="I33" s="53"/>
      <c r="J33" s="53"/>
      <c r="K33" s="55"/>
      <c r="L33" s="6"/>
      <c r="M33" s="6"/>
      <c r="N33" s="6"/>
      <c r="O33" s="6"/>
      <c r="P33" s="1"/>
      <c r="Q33" s="23"/>
    </row>
    <row r="34" spans="1:17" x14ac:dyDescent="0.25">
      <c r="A34" s="2"/>
      <c r="B34" s="2"/>
      <c r="C34" s="2"/>
      <c r="D34" s="2"/>
      <c r="G34" s="6"/>
      <c r="H34" s="6"/>
      <c r="I34" s="53"/>
      <c r="J34" s="53"/>
      <c r="K34" s="56"/>
      <c r="L34" s="6"/>
      <c r="M34" s="6"/>
      <c r="N34" s="6"/>
      <c r="O34" s="6"/>
      <c r="P34" s="1"/>
      <c r="Q34" s="23"/>
    </row>
    <row r="35" spans="1:17" x14ac:dyDescent="0.25">
      <c r="A35" s="2"/>
      <c r="B35" s="2"/>
      <c r="C35" s="2"/>
      <c r="D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3"/>
    </row>
    <row r="36" spans="1:17" x14ac:dyDescent="0.25">
      <c r="A36" s="2"/>
      <c r="B36" s="2"/>
      <c r="C36" s="2"/>
      <c r="D36" s="2"/>
      <c r="F36" s="1"/>
      <c r="G36" s="1"/>
      <c r="H36" s="1"/>
      <c r="I36" s="1"/>
      <c r="J36" s="1"/>
      <c r="K36" s="1"/>
      <c r="O36" s="1"/>
    </row>
  </sheetData>
  <mergeCells count="37">
    <mergeCell ref="A1:T1"/>
    <mergeCell ref="A2:T2"/>
    <mergeCell ref="A3:A5"/>
    <mergeCell ref="B3:B5"/>
    <mergeCell ref="C3:C5"/>
    <mergeCell ref="D3:D5"/>
    <mergeCell ref="E3:E5"/>
    <mergeCell ref="F3:F5"/>
    <mergeCell ref="G3:P3"/>
    <mergeCell ref="Q3:R4"/>
    <mergeCell ref="S3:S5"/>
    <mergeCell ref="T3:T5"/>
    <mergeCell ref="G4:H4"/>
    <mergeCell ref="I4:J4"/>
    <mergeCell ref="K4:L4"/>
    <mergeCell ref="A7:A10"/>
    <mergeCell ref="B7:B10"/>
    <mergeCell ref="C7:C10"/>
    <mergeCell ref="D7:D9"/>
    <mergeCell ref="E7:E9"/>
    <mergeCell ref="A20:A24"/>
    <mergeCell ref="B20:B24"/>
    <mergeCell ref="F15:F18"/>
    <mergeCell ref="E20:E29"/>
    <mergeCell ref="F20:F29"/>
    <mergeCell ref="A15:A17"/>
    <mergeCell ref="C15:C17"/>
    <mergeCell ref="B15:B18"/>
    <mergeCell ref="E15:E18"/>
    <mergeCell ref="B19:D19"/>
    <mergeCell ref="T20:T29"/>
    <mergeCell ref="T7:T9"/>
    <mergeCell ref="F7:F9"/>
    <mergeCell ref="M4:N4"/>
    <mergeCell ref="O4:P4"/>
    <mergeCell ref="T15:T18"/>
    <mergeCell ref="S16:S18"/>
  </mergeCells>
  <pageMargins left="0.25" right="0.25" top="0.75" bottom="0.75" header="0.3" footer="0.3"/>
  <pageSetup paperSize="9" scale="2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X45"/>
  <sheetViews>
    <sheetView topLeftCell="A16" workbookViewId="0">
      <selection activeCell="J32" sqref="J32"/>
    </sheetView>
  </sheetViews>
  <sheetFormatPr defaultRowHeight="15" x14ac:dyDescent="0.25"/>
  <cols>
    <col min="6" max="6" width="13.85546875" customWidth="1"/>
    <col min="7" max="7" width="17.7109375" customWidth="1"/>
    <col min="9" max="9" width="16.85546875" customWidth="1"/>
    <col min="19" max="19" width="11.140625" customWidth="1"/>
    <col min="20" max="20" width="11" customWidth="1"/>
    <col min="23" max="24" width="9.5703125" bestFit="1" customWidth="1"/>
  </cols>
  <sheetData>
    <row r="3" spans="8:14" x14ac:dyDescent="0.25">
      <c r="H3" s="23"/>
      <c r="I3" s="1"/>
    </row>
    <row r="4" spans="8:14" x14ac:dyDescent="0.25">
      <c r="H4" s="23"/>
      <c r="I4" s="1"/>
    </row>
    <row r="5" spans="8:14" x14ac:dyDescent="0.25">
      <c r="H5" s="23"/>
    </row>
    <row r="6" spans="8:14" ht="15.75" thickBot="1" x14ac:dyDescent="0.3">
      <c r="H6" s="23"/>
    </row>
    <row r="7" spans="8:14" ht="16.5" thickTop="1" thickBot="1" x14ac:dyDescent="0.3">
      <c r="H7" s="23"/>
      <c r="I7" s="1"/>
      <c r="L7" s="26"/>
      <c r="M7" s="22"/>
      <c r="N7" s="22"/>
    </row>
    <row r="8" spans="8:14" ht="15.75" thickBot="1" x14ac:dyDescent="0.3">
      <c r="H8" s="23"/>
      <c r="L8" s="27"/>
    </row>
    <row r="9" spans="8:14" ht="15.75" thickBot="1" x14ac:dyDescent="0.3">
      <c r="H9" s="23"/>
      <c r="L9" s="27"/>
      <c r="M9" s="22"/>
    </row>
    <row r="10" spans="8:14" ht="15.75" thickBot="1" x14ac:dyDescent="0.3">
      <c r="H10" s="23"/>
      <c r="L10" s="27"/>
    </row>
    <row r="11" spans="8:14" ht="15.75" thickBot="1" x14ac:dyDescent="0.3">
      <c r="H11" s="23"/>
      <c r="L11" s="27"/>
    </row>
    <row r="12" spans="8:14" ht="15.75" thickBot="1" x14ac:dyDescent="0.3">
      <c r="H12" s="23"/>
      <c r="L12" s="27"/>
    </row>
    <row r="13" spans="8:14" ht="15.75" thickBot="1" x14ac:dyDescent="0.3">
      <c r="H13" s="23"/>
      <c r="L13" s="27"/>
    </row>
    <row r="14" spans="8:14" ht="15.75" thickBot="1" x14ac:dyDescent="0.3">
      <c r="L14" s="27"/>
    </row>
    <row r="15" spans="8:14" x14ac:dyDescent="0.25">
      <c r="L15" s="22"/>
      <c r="M15" s="22"/>
    </row>
    <row r="18" spans="5:24" x14ac:dyDescent="0.25">
      <c r="S18" s="25"/>
      <c r="T18" s="25"/>
    </row>
    <row r="19" spans="5:24" x14ac:dyDescent="0.25">
      <c r="S19" s="25"/>
      <c r="T19" s="25"/>
    </row>
    <row r="20" spans="5:24" x14ac:dyDescent="0.25">
      <c r="S20" s="25"/>
      <c r="T20" s="25"/>
      <c r="W20" s="22"/>
      <c r="X20" s="22"/>
    </row>
    <row r="21" spans="5:24" x14ac:dyDescent="0.25">
      <c r="S21" s="25"/>
      <c r="T21" s="25"/>
    </row>
    <row r="22" spans="5:24" x14ac:dyDescent="0.25">
      <c r="S22" s="25"/>
      <c r="T22" s="25"/>
    </row>
    <row r="23" spans="5:24" x14ac:dyDescent="0.25">
      <c r="S23" s="25"/>
      <c r="T23" s="25"/>
    </row>
    <row r="24" spans="5:24" x14ac:dyDescent="0.25">
      <c r="S24" s="22"/>
      <c r="T24" s="22"/>
    </row>
    <row r="31" spans="5:24" x14ac:dyDescent="0.25">
      <c r="E31" s="95"/>
    </row>
    <row r="32" spans="5:24" x14ac:dyDescent="0.25">
      <c r="E32" s="95"/>
    </row>
    <row r="33" spans="5:5" x14ac:dyDescent="0.25">
      <c r="E33" s="95"/>
    </row>
    <row r="34" spans="5:5" x14ac:dyDescent="0.25">
      <c r="E34" s="95"/>
    </row>
    <row r="35" spans="5:5" x14ac:dyDescent="0.25">
      <c r="E35" s="95"/>
    </row>
    <row r="36" spans="5:5" x14ac:dyDescent="0.25">
      <c r="E36" s="95"/>
    </row>
    <row r="37" spans="5:5" x14ac:dyDescent="0.25">
      <c r="E37" s="95"/>
    </row>
    <row r="38" spans="5:5" x14ac:dyDescent="0.25">
      <c r="E38" s="95"/>
    </row>
    <row r="39" spans="5:5" x14ac:dyDescent="0.25">
      <c r="E39" s="95"/>
    </row>
    <row r="40" spans="5:5" x14ac:dyDescent="0.25">
      <c r="E40" s="95"/>
    </row>
    <row r="41" spans="5:5" x14ac:dyDescent="0.25">
      <c r="E41" s="95"/>
    </row>
    <row r="42" spans="5:5" x14ac:dyDescent="0.25">
      <c r="E42" s="96"/>
    </row>
    <row r="43" spans="5:5" x14ac:dyDescent="0.25">
      <c r="E43" s="95"/>
    </row>
    <row r="44" spans="5:5" x14ac:dyDescent="0.25">
      <c r="E44" s="95"/>
    </row>
    <row r="45" spans="5:5" x14ac:dyDescent="0.25">
      <c r="E45" s="95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30.09.2024</vt:lpstr>
      <vt:lpstr>30.06.2024</vt:lpstr>
      <vt:lpstr>31.03.2024</vt:lpstr>
      <vt:lpstr>Лист3</vt:lpstr>
      <vt:lpstr>'30.06.2024'!Заголовки_для_печати</vt:lpstr>
      <vt:lpstr>'30.09.2024'!Заголовки_для_печати</vt:lpstr>
      <vt:lpstr>'31.03.2024'!Заголовки_для_печати</vt:lpstr>
      <vt:lpstr>'30.06.2024'!Область_печати</vt:lpstr>
      <vt:lpstr>'30.09.2024'!Область_печати</vt:lpstr>
      <vt:lpstr>'31.03.2024'!Область_печати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2024-10-22T08:40:44Z</dcterms:modified>
</cp:coreProperties>
</file>